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385" activeTab="0"/>
  </bookViews>
  <sheets>
    <sheet name="Istrutt. Amm.vi Direttivi C e D" sheetId="1" r:id="rId1"/>
    <sheet name="Esecutori Coll. B" sheetId="2" r:id="rId2"/>
    <sheet name="Polizia Municipale" sheetId="3" r:id="rId3"/>
    <sheet name="Operai" sheetId="4" r:id="rId4"/>
  </sheets>
  <definedNames>
    <definedName name="_xlnm.Print_Area" localSheetId="1">'Esecutori Coll. B'!$B$1:$K$51</definedName>
    <definedName name="_xlnm.Print_Area" localSheetId="0">'Istrutt. Amm.vi Direttivi C e D'!$B$1:$K$51</definedName>
    <definedName name="_xlnm.Print_Area" localSheetId="3">'Operai'!$B$1:$K$55</definedName>
    <definedName name="_xlnm.Print_Area" localSheetId="2">'Polizia Municipale'!$B$1:$K$55</definedName>
  </definedNames>
  <calcPr fullCalcOnLoad="1"/>
</workbook>
</file>

<file path=xl/comments1.xml><?xml version="1.0" encoding="utf-8"?>
<comments xmlns="http://schemas.openxmlformats.org/spreadsheetml/2006/main">
  <authors>
    <author> Passerini</author>
  </authors>
  <commentList>
    <comment ref="B18" authorId="0">
      <text>
        <r>
          <rPr>
            <sz val="8"/>
            <rFont val="Tahoma"/>
            <family val="2"/>
          </rPr>
          <t>Motivazione a raggiungere nuovi traguardi professionali, 
livello di crescita delle competenze proprie e dell'organizzazione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sz val="8"/>
            <rFont val="Tahoma"/>
            <family val="2"/>
          </rPr>
          <t xml:space="preserve">Disponibilità a farsi carico dell'l'incertezza, adattando in modo coerente e funzionale il comportamento e utilizzando  le proprie capacità intellettuali ed emotive  in modo da superare gli ostacoli </t>
        </r>
      </text>
    </comment>
    <comment ref="B20" authorId="0">
      <text>
        <r>
          <rPr>
            <sz val="8"/>
            <rFont val="Tahoma"/>
            <family val="2"/>
          </rPr>
          <t xml:space="preserve">Identificazione con gli obiettivi assunti che si manifesta con una perseveranza di impegno qualitativo (prassi di lavoro)  e quantitativo (tempo di lavoro) 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sz val="8"/>
            <rFont val="Tahoma"/>
            <family val="2"/>
          </rPr>
          <t xml:space="preserve">Indica la capacità di apporto concreto nel gruppo di lavoro
- comunicazione e capacità relazionale con i  colleghi e i superiori;
- partecipazione alla vita organizzativa;
- capacità di lavorare in team.
</t>
        </r>
      </text>
    </comment>
    <comment ref="B26" authorId="0">
      <text>
        <r>
          <rPr>
            <sz val="8"/>
            <rFont val="Tahoma"/>
            <family val="2"/>
          </rPr>
          <t xml:space="preserve">Indica l'iniziativa personale per il miglioramento del proprio lavoro e autonomia nello svolgimento delle attività legate al profilo professionale e al ruolo assegnato nell'organizzazione.
- iniziativa e propositività;
- autonomia e capacità di risolvere i problemi;
- capacità di cogliere le opportunità delle innovazioni tecnologiche;
-
</t>
        </r>
      </text>
    </comment>
    <comment ref="B27" authorId="0">
      <text>
        <r>
          <rPr>
            <sz val="8"/>
            <rFont val="Tahoma"/>
            <family val="2"/>
          </rPr>
          <t xml:space="preserve">Denota la cura delle risorse strumenti e attrezzature assegnati 
- gestione attenta ed efficiente  delle risorse economiche e strumentali affidate;
- cura della propria immagiune e delle attrezzature assegnate
</t>
        </r>
      </text>
    </comment>
    <comment ref="B28" authorId="0">
      <text>
        <r>
          <rPr>
            <sz val="8"/>
            <rFont val="Tahoma"/>
            <family val="2"/>
          </rPr>
          <t xml:space="preserve">Indica la compoetenza a ricoprire le mansioni attribute
- rispetto dei termini dei procedimenti;
- capacità di organizzare e gestire il tempo di lavoro;
- comprensione e rimozione delle cause degli scostamenti dagli standard di servizio  rispettando i criteri quali-quantitativi;
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 xml:space="preserve">Denota la cortesia organizzativa con il pubblico e competenza nella risoluzione dei quesiti posti dall'utenza interna o esterna.
- capacità di interpretare  i fenomeni, il contesto di riferimento e l’ambiente in cui è esplicata la prestazione lavorativa ed orientare coerentemente il proprio comportamento;
- livello delle conoscenze rispetto alla posizione ricoperta;
- il livello del gradimento da parte degli utenti, ricavato da segnalazioni, reclami o rilevazioni di customer
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0"/>
          </rPr>
          <t>Prestazione negativa 0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17" authorId="0">
      <text>
        <r>
          <rPr>
            <b/>
            <sz val="8"/>
            <rFont val="Tahoma"/>
            <family val="0"/>
          </rPr>
          <t xml:space="preserve">Prestazione non adeguata - da 1 a 49 </t>
        </r>
        <r>
          <rPr>
            <sz val="8"/>
            <rFont val="Tahoma"/>
            <family val="0"/>
          </rPr>
          <t xml:space="preserve">
il comportamento è stato oggetto di ripetute osservazioni/richiami durante l'anno e/o ha presentato ripetuti atteggiamenti negativi e non collaborativi</t>
        </r>
      </text>
    </comment>
    <comment ref="F17" authorId="0">
      <text>
        <r>
          <rPr>
            <b/>
            <sz val="8"/>
            <rFont val="Tahoma"/>
            <family val="0"/>
          </rPr>
          <t xml:space="preserve">Prestazione non sufficiente da 50 a 59
</t>
        </r>
        <r>
          <rPr>
            <sz val="8"/>
            <rFont val="Tahoma"/>
            <family val="0"/>
          </rPr>
          <t>Il comportamento non è stato accettabile e ha presentato molti aspetti critici che non hanno permesso il miglioramento dell'organizzazionee</t>
        </r>
      </text>
    </comment>
    <comment ref="G17" authorId="0">
      <text>
        <r>
          <rPr>
            <b/>
            <sz val="8"/>
            <rFont val="Tahoma"/>
            <family val="0"/>
          </rPr>
          <t xml:space="preserve">Prestazione sufficiente da 60 a 69
</t>
        </r>
        <r>
          <rPr>
            <sz val="8"/>
            <rFont val="Tahoma"/>
            <family val="0"/>
          </rPr>
          <t>Il comportamento è stato accettabile nello standard minimo della mansione assegnata, ma con prestazioni non ancora adeguate alle aspettative</t>
        </r>
      </text>
    </comment>
    <comment ref="H17" authorId="0">
      <text>
        <r>
          <rPr>
            <b/>
            <sz val="8"/>
            <rFont val="Tahoma"/>
            <family val="0"/>
          </rPr>
          <t>Prestazione discreta da 70 a 79</t>
        </r>
        <r>
          <rPr>
            <sz val="8"/>
            <rFont val="Tahoma"/>
            <family val="0"/>
          </rPr>
          <t xml:space="preserve">
Il comportamento è stato adeguato alla mansione, pur riscontrando possibilità di miglioramento</t>
        </r>
      </text>
    </comment>
    <comment ref="I17" authorId="0">
      <text>
        <r>
          <rPr>
            <b/>
            <sz val="8"/>
            <rFont val="Tahoma"/>
            <family val="0"/>
          </rPr>
          <t xml:space="preserve"> Prestazione buona da 80 a 89</t>
        </r>
        <r>
          <rPr>
            <sz val="8"/>
            <rFont val="Tahoma"/>
            <family val="0"/>
          </rPr>
          <t xml:space="preserve">
Il comportamento  è stato caratterizzato da prestazioni quantitativamente e/o qualitativamente buone con riscontri sul miglioramento dell’organizzazione </t>
        </r>
      </text>
    </comment>
    <comment ref="J17" authorId="0">
      <text>
        <r>
          <rPr>
            <b/>
            <sz val="8"/>
            <rFont val="Tahoma"/>
            <family val="0"/>
          </rPr>
          <t>Prestazione eccellente da 90 a 100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4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4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4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4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4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4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4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</commentList>
</comments>
</file>

<file path=xl/comments2.xml><?xml version="1.0" encoding="utf-8"?>
<comments xmlns="http://schemas.openxmlformats.org/spreadsheetml/2006/main">
  <authors>
    <author> Passerini</author>
  </authors>
  <commentList>
    <comment ref="D17" authorId="0">
      <text>
        <r>
          <rPr>
            <b/>
            <sz val="8"/>
            <rFont val="Tahoma"/>
            <family val="0"/>
          </rPr>
          <t>Prestazione negativa 0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17" authorId="0">
      <text>
        <r>
          <rPr>
            <b/>
            <sz val="8"/>
            <rFont val="Tahoma"/>
            <family val="0"/>
          </rPr>
          <t xml:space="preserve">Prestazione non adeguata - da 1 a 49 </t>
        </r>
        <r>
          <rPr>
            <sz val="8"/>
            <rFont val="Tahoma"/>
            <family val="0"/>
          </rPr>
          <t xml:space="preserve">
il comportamento è stato oggetto di ripetute osservazioni/richiami durante l'anno e/o ha presentato ripetuti atteggiamenti negativi e non collaborativi</t>
        </r>
      </text>
    </comment>
    <comment ref="F17" authorId="0">
      <text>
        <r>
          <rPr>
            <b/>
            <sz val="8"/>
            <rFont val="Tahoma"/>
            <family val="0"/>
          </rPr>
          <t xml:space="preserve">Prestazione non sufficiente da 50 a 59
</t>
        </r>
        <r>
          <rPr>
            <sz val="8"/>
            <rFont val="Tahoma"/>
            <family val="0"/>
          </rPr>
          <t>Il comportamento non è stato accettabile e ha presentato molti aspetti critici che non hanno permesso il miglioramento dell'organizzazionee</t>
        </r>
      </text>
    </comment>
    <comment ref="G17" authorId="0">
      <text>
        <r>
          <rPr>
            <b/>
            <sz val="8"/>
            <rFont val="Tahoma"/>
            <family val="0"/>
          </rPr>
          <t xml:space="preserve">Prestazione sufficiente da 60 a 69
</t>
        </r>
        <r>
          <rPr>
            <sz val="8"/>
            <rFont val="Tahoma"/>
            <family val="0"/>
          </rPr>
          <t>Il comportamento è stato accettabile nello standard minimo della mansione assegnata, ma con prestazioni non ancora adeguate alle aspettative</t>
        </r>
      </text>
    </comment>
    <comment ref="H17" authorId="0">
      <text>
        <r>
          <rPr>
            <b/>
            <sz val="8"/>
            <rFont val="Tahoma"/>
            <family val="0"/>
          </rPr>
          <t>Prestazione discreta da 70 a 79</t>
        </r>
        <r>
          <rPr>
            <sz val="8"/>
            <rFont val="Tahoma"/>
            <family val="0"/>
          </rPr>
          <t xml:space="preserve">
Il comportamento è stato adeguato alla mansione, pur riscontrando possibilità di miglioramento</t>
        </r>
      </text>
    </comment>
    <comment ref="I17" authorId="0">
      <text>
        <r>
          <rPr>
            <b/>
            <sz val="8"/>
            <rFont val="Tahoma"/>
            <family val="0"/>
          </rPr>
          <t xml:space="preserve"> Prestazione buona da 80 a 89</t>
        </r>
        <r>
          <rPr>
            <sz val="8"/>
            <rFont val="Tahoma"/>
            <family val="0"/>
          </rPr>
          <t xml:space="preserve">
Il comportamento  è stato caratterizzato da prestazioni quantitativamente e/o qualitativamente buone con riscontri sul miglioramento dell’organizzazione </t>
        </r>
      </text>
    </comment>
    <comment ref="J17" authorId="0">
      <text>
        <r>
          <rPr>
            <b/>
            <sz val="8"/>
            <rFont val="Tahoma"/>
            <family val="0"/>
          </rPr>
          <t>Prestazione eccellente da 90 a 100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18" authorId="0">
      <text>
        <r>
          <rPr>
            <sz val="8"/>
            <rFont val="Tahoma"/>
            <family val="2"/>
          </rPr>
          <t>Motivazione a raggiungere nuovi traguardi professionali, 
livello di crescita delle competenze proprie e dell'organizzazione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sz val="8"/>
            <rFont val="Tahoma"/>
            <family val="2"/>
          </rPr>
          <t xml:space="preserve">Disponibilità a farsi carico dell'l'incertezza, adattando in modo coerente e funzionale il comportamento e utilizzando  le proprie capacità intellettuali ed emotive  in modo da superare gli ostacoli </t>
        </r>
      </text>
    </comment>
    <comment ref="B20" authorId="0">
      <text>
        <r>
          <rPr>
            <sz val="8"/>
            <rFont val="Tahoma"/>
            <family val="2"/>
          </rPr>
          <t xml:space="preserve">Identificazione con gli obiettivi assunti che si manifesta con una perseveranza di impegno qualitativo (prassi di lavoro)  e quantitativo (tempo di lavoro) </t>
        </r>
        <r>
          <rPr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4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4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4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4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4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4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B25" authorId="0">
      <text>
        <r>
          <rPr>
            <sz val="8"/>
            <rFont val="Tahoma"/>
            <family val="2"/>
          </rPr>
          <t xml:space="preserve">Indica la capacità di apporto concreto nel gruppo di lavoro
- comunicazione e capacità relazionale con i  colleghi e i superiori;
- partecipazione alla vita organizzativa;
- capacità di lavorare in team.
</t>
        </r>
      </text>
    </comment>
    <comment ref="B26" authorId="0">
      <text>
        <r>
          <rPr>
            <sz val="8"/>
            <rFont val="Tahoma"/>
            <family val="2"/>
          </rPr>
          <t xml:space="preserve">Indica l'iniziativa personale per il miglioramento del proprio lavoro e autonomia nello svolgimento delle attività legate al profilo professionale e al ruolo assegnato nell'organizzazione.
- iniziativa e propositività;
- autonomia e capacità di risolvere i problemi;
- capacità di cogliere le opportunità delle innovazioni tecnologiche;
-
</t>
        </r>
      </text>
    </comment>
    <comment ref="B27" authorId="0">
      <text>
        <r>
          <rPr>
            <sz val="8"/>
            <rFont val="Tahoma"/>
            <family val="2"/>
          </rPr>
          <t xml:space="preserve">Denota la cura delle risorse strumenti e attrezzature assegnati 
- gestione attenta ed efficiente  delle risorse economiche e strumentali affidate;
- cura della propria immagiune e delle attrezzature assegnate
</t>
        </r>
      </text>
    </comment>
    <comment ref="B28" authorId="0">
      <text>
        <r>
          <rPr>
            <sz val="8"/>
            <rFont val="Tahoma"/>
            <family val="2"/>
          </rPr>
          <t xml:space="preserve">Indica la compoetenza a ricoprire le mansioni attribute
- rispetto dei termini dei procedimenti;
- capacità di organizzare e gestire il tempo di lavoro;
- comprensione e rimozione delle cause degli scostamenti dagli standard di servizio  rispettando i criteri quali-quantitativi;
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 xml:space="preserve">Denota la cortesia organizzativa con il pubblico e competenza nella risoluzione dei quesiti posti dall'utenza interna o esterna.
- capacità di interpretare  i fenomeni, il contesto di riferimento e l’ambiente in cui è esplicata la prestazione lavorativa ed orientare coerentemente il proprio comportamento;
- livello delle conoscenze rispetto alla posizione ricoperta;
- il livello del gradimento da parte degli utenti, ricavato da segnalazioni, reclami o rilevazioni di customer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Passerini</author>
  </authors>
  <commentList>
    <comment ref="D21" authorId="0">
      <text>
        <r>
          <rPr>
            <b/>
            <sz val="8"/>
            <rFont val="Tahoma"/>
            <family val="0"/>
          </rPr>
          <t>Prestazione negativa 0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>
      <text>
        <r>
          <rPr>
            <b/>
            <sz val="8"/>
            <rFont val="Tahoma"/>
            <family val="0"/>
          </rPr>
          <t xml:space="preserve">Prestazione non adeguata - da 1 a 49 </t>
        </r>
        <r>
          <rPr>
            <sz val="8"/>
            <rFont val="Tahoma"/>
            <family val="0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>
      <text>
        <r>
          <rPr>
            <b/>
            <sz val="8"/>
            <rFont val="Tahoma"/>
            <family val="0"/>
          </rPr>
          <t xml:space="preserve">Prestazione non sufficiente da 50 a 59
</t>
        </r>
        <r>
          <rPr>
            <sz val="8"/>
            <rFont val="Tahoma"/>
            <family val="0"/>
          </rPr>
          <t>Il comportamento non è stato accettabile e ha presentato molti aspetti critici che non hanno permesso il miglioramento dell'organizzazionee</t>
        </r>
      </text>
    </comment>
    <comment ref="G21" authorId="0">
      <text>
        <r>
          <rPr>
            <b/>
            <sz val="8"/>
            <rFont val="Tahoma"/>
            <family val="0"/>
          </rPr>
          <t xml:space="preserve">Prestazione sufficiente da 60 a 69
</t>
        </r>
        <r>
          <rPr>
            <sz val="8"/>
            <rFont val="Tahoma"/>
            <family val="0"/>
          </rPr>
          <t>Il comportamento è stato accettabile nello standard minimo della mansione assegnata, ma con prestazioni non ancora adeguate alle aspettative</t>
        </r>
      </text>
    </comment>
    <comment ref="H21" authorId="0">
      <text>
        <r>
          <rPr>
            <b/>
            <sz val="8"/>
            <rFont val="Tahoma"/>
            <family val="0"/>
          </rPr>
          <t>Prestazione discreta da 70 a 79</t>
        </r>
        <r>
          <rPr>
            <sz val="8"/>
            <rFont val="Tahoma"/>
            <family val="0"/>
          </rPr>
          <t xml:space="preserve">
Il comportamento è stato adeguato alla mansione, pur riscontrando possibilità di miglioramento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 Prestazione buona da 80 a 89</t>
        </r>
        <r>
          <rPr>
            <sz val="8"/>
            <rFont val="Tahoma"/>
            <family val="0"/>
          </rPr>
          <t xml:space="preserve">
Il comportamento  è stato caratterizzato da prestazioni quantitativamente e/o qualitativamente buone con riscontri sul miglioramento dell’organizzazione </t>
        </r>
      </text>
    </comment>
    <comment ref="J21" authorId="0">
      <text>
        <r>
          <rPr>
            <b/>
            <sz val="8"/>
            <rFont val="Tahoma"/>
            <family val="0"/>
          </rPr>
          <t>Prestazione eccellente da 90 a 100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22" authorId="0">
      <text>
        <r>
          <rPr>
            <sz val="8"/>
            <rFont val="Tahoma"/>
            <family val="2"/>
          </rPr>
          <t>Motivazione a raggiungere nuovi traguardi professionali, 
livello di crescita delle competenze proprie e dell'organizzazione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sz val="8"/>
            <rFont val="Tahoma"/>
            <family val="2"/>
          </rPr>
          <t xml:space="preserve">Disponibilità a farsi carico dell'l'incertezza, adattando in modo coerente e funzionale il comportamento e utilizzando  le proprie capacità intellettuali ed emotive  in modo da superare gli ostacoli </t>
        </r>
      </text>
    </comment>
    <comment ref="B24" authorId="0">
      <text>
        <r>
          <rPr>
            <sz val="8"/>
            <rFont val="Tahoma"/>
            <family val="2"/>
          </rPr>
          <t xml:space="preserve">Identificazione con gli obiettivi assunti che si manifesta con una perseveranza di impegno qualitativo (prassi di lavoro)  e quantitativo (tempo di lavoro) </t>
        </r>
        <r>
          <rPr>
            <sz val="8"/>
            <rFont val="Tahoma"/>
            <family val="0"/>
          </rPr>
          <t xml:space="preserve">
</t>
        </r>
      </text>
    </comment>
    <comment ref="D28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8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8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8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8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8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8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B29" authorId="0">
      <text>
        <r>
          <rPr>
            <sz val="8"/>
            <rFont val="Tahoma"/>
            <family val="2"/>
          </rPr>
          <t xml:space="preserve">Indica la capacità di apporto concreto nel gruppo di lavoro
- comunicazione e capacità relazionale con i  colleghi e i superiori;
- partecipazione alla vita organizzativa;
- capacità di lavorare in team.
</t>
        </r>
      </text>
    </comment>
    <comment ref="B30" authorId="0">
      <text>
        <r>
          <rPr>
            <sz val="8"/>
            <rFont val="Tahoma"/>
            <family val="2"/>
          </rPr>
          <t xml:space="preserve">Indica l'iniziativa personale per il miglioramento del proprio lavoro e autonomia nello svolgimento delle attività legate al profilo professionale e al ruolo assegnato nell'organizzazione.
- iniziativa e propositività;
- autonomia e capacità di risolvere i problemi;
- capacità di cogliere le opportunità delle innovazioni tecnologiche;
-
</t>
        </r>
      </text>
    </comment>
    <comment ref="B31" authorId="0">
      <text>
        <r>
          <rPr>
            <sz val="8"/>
            <rFont val="Tahoma"/>
            <family val="2"/>
          </rPr>
          <t xml:space="preserve">Denota la cura delle risorse strumenti e attrezzature assegnati 
- gestione attenta ed efficiente  delle risorse economiche e strumentali affidate;
- cura della propria immagiune e delle attrezzature assegnate
</t>
        </r>
      </text>
    </comment>
    <comment ref="B32" authorId="0">
      <text>
        <r>
          <rPr>
            <sz val="8"/>
            <rFont val="Tahoma"/>
            <family val="2"/>
          </rPr>
          <t xml:space="preserve">Indica la compoetenza a ricoprire le mansioni attribute
- rispetto dei termini dei procedimenti;
- capacità di organizzare e gestire il tempo di lavoro;
- comprensione e rimozione delle cause degli scostamenti dagli standard di servizio  rispettando i criteri quali-quantitativi;
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sz val="8"/>
            <rFont val="Tahoma"/>
            <family val="2"/>
          </rPr>
          <t xml:space="preserve">Denota la cortesia organizzativa con il pubblico e competenza nella risoluzione dei quesiti posti dall'utenza interna o esterna.
- capacità di interpretare  i fenomeni, il contesto di riferimento e l’ambiente in cui è esplicata la prestazione lavorativa ed orientare coerentemente il proprio comportamento;
- livello delle conoscenze rispetto alla posizione ricoperta;
- il livello del gradimento da parte degli utenti, ricavato da segnalazioni, reclami o rilevazioni di customer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Passerini</author>
  </authors>
  <commentList>
    <comment ref="D21" authorId="0">
      <text>
        <r>
          <rPr>
            <b/>
            <sz val="8"/>
            <rFont val="Tahoma"/>
            <family val="0"/>
          </rPr>
          <t>Prestazione negativa 0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>
      <text>
        <r>
          <rPr>
            <b/>
            <sz val="8"/>
            <rFont val="Tahoma"/>
            <family val="0"/>
          </rPr>
          <t xml:space="preserve">Prestazione non adeguata - da 1 a 49 </t>
        </r>
        <r>
          <rPr>
            <sz val="8"/>
            <rFont val="Tahoma"/>
            <family val="0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>
      <text>
        <r>
          <rPr>
            <b/>
            <sz val="8"/>
            <rFont val="Tahoma"/>
            <family val="0"/>
          </rPr>
          <t xml:space="preserve">Prestazione non sufficiente da 50 a 59
</t>
        </r>
        <r>
          <rPr>
            <sz val="8"/>
            <rFont val="Tahoma"/>
            <family val="0"/>
          </rPr>
          <t>Il comportamento non è stato accettabile e ha presentato molti aspetti critici che non hanno permesso il miglioramento dell'organizzazionee</t>
        </r>
      </text>
    </comment>
    <comment ref="G21" authorId="0">
      <text>
        <r>
          <rPr>
            <b/>
            <sz val="8"/>
            <rFont val="Tahoma"/>
            <family val="0"/>
          </rPr>
          <t xml:space="preserve">Prestazione sufficiente da 60 a 69
</t>
        </r>
        <r>
          <rPr>
            <sz val="8"/>
            <rFont val="Tahoma"/>
            <family val="0"/>
          </rPr>
          <t>Il comportamento è stato accettabile nello standard minimo della mansione assegnata, ma con prestazioni non ancora adeguate alle aspettative</t>
        </r>
      </text>
    </comment>
    <comment ref="H21" authorId="0">
      <text>
        <r>
          <rPr>
            <b/>
            <sz val="8"/>
            <rFont val="Tahoma"/>
            <family val="0"/>
          </rPr>
          <t>Prestazione discreta da 70 a 79</t>
        </r>
        <r>
          <rPr>
            <sz val="8"/>
            <rFont val="Tahoma"/>
            <family val="0"/>
          </rPr>
          <t xml:space="preserve">
Il comportamento è stato adeguato alla mansione, pur riscontrando possibilità di miglioramento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 Prestazione buona da 80 a 89</t>
        </r>
        <r>
          <rPr>
            <sz val="8"/>
            <rFont val="Tahoma"/>
            <family val="0"/>
          </rPr>
          <t xml:space="preserve">
Il comportamento  è stato caratterizzato da prestazioni quantitativamente e/o qualitativamente buone con riscontri sul miglioramento dell’organizzazione </t>
        </r>
      </text>
    </comment>
    <comment ref="J21" authorId="0">
      <text>
        <r>
          <rPr>
            <b/>
            <sz val="8"/>
            <rFont val="Tahoma"/>
            <family val="0"/>
          </rPr>
          <t>Prestazione eccellente da 90 a 100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B22" authorId="0">
      <text>
        <r>
          <rPr>
            <sz val="8"/>
            <rFont val="Tahoma"/>
            <family val="2"/>
          </rPr>
          <t>Motivazione a raggiungere nuovi traguardi professionali, 
livello di crescita delle competenze proprie e dell'organizzazione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sz val="8"/>
            <rFont val="Tahoma"/>
            <family val="2"/>
          </rPr>
          <t xml:space="preserve">Disponibilità a farsi carico dell'l'incertezza, adattando in modo coerente e funzionale il comportamento e utilizzando  le proprie capacità intellettuali ed emotive  in modo da superare gli ostacoli </t>
        </r>
      </text>
    </comment>
    <comment ref="B24" authorId="0">
      <text>
        <r>
          <rPr>
            <sz val="8"/>
            <rFont val="Tahoma"/>
            <family val="2"/>
          </rPr>
          <t xml:space="preserve">Identificazione con gli obiettivi assunti che si manifesta con una perseveranza di impegno qualitativo (prassi di lavoro)  e quantitativo (tempo di lavoro) </t>
        </r>
        <r>
          <rPr>
            <sz val="8"/>
            <rFont val="Tahoma"/>
            <family val="0"/>
          </rPr>
          <t xml:space="preserve">
</t>
        </r>
      </text>
    </comment>
    <comment ref="D28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8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8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8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8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8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8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B29" authorId="0">
      <text>
        <r>
          <rPr>
            <sz val="8"/>
            <rFont val="Tahoma"/>
            <family val="2"/>
          </rPr>
          <t xml:space="preserve">Indica la capacità di apporto concreto nel gruppo di lavoro
- comunicazione e capacità relazionale con i  colleghi e i superiori;
- partecipazione alla vita organizzativa;
- capacità di lavorare in team.
</t>
        </r>
      </text>
    </comment>
    <comment ref="B30" authorId="0">
      <text>
        <r>
          <rPr>
            <sz val="8"/>
            <rFont val="Tahoma"/>
            <family val="2"/>
          </rPr>
          <t xml:space="preserve">Indica l'iniziativa personale per il miglioramento del proprio lavoro e autonomia nello svolgimento delle attività legate al profilo professionale e al ruolo assegnato nell'organizzazione.
- iniziativa e propositività;
- autonomia e capacità di risolvere i problemi;
- capacità di cogliere le opportunità delle innovazioni tecnologiche;
-
</t>
        </r>
      </text>
    </comment>
    <comment ref="B31" authorId="0">
      <text>
        <r>
          <rPr>
            <sz val="8"/>
            <rFont val="Tahoma"/>
            <family val="2"/>
          </rPr>
          <t xml:space="preserve">Denota la cura delle risorse strumenti e attrezzature assegnati 
- gestione attenta ed efficiente  delle risorse economiche e strumentali affidate;
- cura della propria immagiune e delle attrezzature assegnate
</t>
        </r>
      </text>
    </comment>
    <comment ref="B32" authorId="0">
      <text>
        <r>
          <rPr>
            <sz val="8"/>
            <rFont val="Tahoma"/>
            <family val="2"/>
          </rPr>
          <t xml:space="preserve">Indica la compoetenza a ricoprire le mansioni attribute
- rispetto dei termini dei procedimenti;
- capacità di organizzare e gestire il tempo di lavoro;
- comprensione e rimozione delle cause degli scostamenti dagli standard di servizio  rispettando i criteri quali-quantitativi;
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sz val="8"/>
            <rFont val="Tahoma"/>
            <family val="2"/>
          </rPr>
          <t xml:space="preserve">Denota la cortesia organizzativa con il pubblico e competenza nella risoluzione dei quesiti posti dall'utenza interna o esterna.
- capacità di interpretare  i fenomeni, il contesto di riferimento e l’ambiente in cui è esplicata la prestazione lavorativa ed orientare coerentemente il proprio comportamento;
- livello delle conoscenze rispetto alla posizione ricoperta;
- il livello del gradimento da parte degli utenti, ricavato da segnalazioni, reclami o rilevazioni di customer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<sst xmlns="http://schemas.openxmlformats.org/spreadsheetml/2006/main" count="229" uniqueCount="59">
  <si>
    <t>ANNO</t>
  </si>
  <si>
    <t>- compiti/obiettivi istituzionali specifici attribuiti al singolo dipendente</t>
  </si>
  <si>
    <t>- peso di ciascun comportamento organizzativo attribuito al singolo dipendente</t>
  </si>
  <si>
    <t>2. Definizione del peso dei tre fattori di valutazione:</t>
  </si>
  <si>
    <t>- peso di ciascun compiti/obiettivi specifici attribuiti al singolo dipendente</t>
  </si>
  <si>
    <t>- compiti/obiettivi istituzionali</t>
  </si>
  <si>
    <t>- compiti/obiettivi istituzionali specifici</t>
  </si>
  <si>
    <t xml:space="preserve">considerando che la somma dei pesi attribuiti ai compiti/obiettivi istituzionali, specifici e al comportamento </t>
  </si>
  <si>
    <t>organizzativo è pari a 100</t>
  </si>
  <si>
    <t>3.1 Misurazione della Prestazione conforme all'attesa</t>
  </si>
  <si>
    <t>Osservazioni del valutatore sui risultati:</t>
  </si>
  <si>
    <t xml:space="preserve">Peso attribuito al comportamento </t>
  </si>
  <si>
    <t>Peso attribuito al comportamento</t>
  </si>
  <si>
    <t>Orientamento al miglioramento professionale e dell'organizzazione</t>
  </si>
  <si>
    <t xml:space="preserve">Flessibilità nell'affrontare e risolvere i problemi insiti negli obiettivi assunti   </t>
  </si>
  <si>
    <t>Costanza dell' impegno nel tempo e nelle prassi di lavoro</t>
  </si>
  <si>
    <t>Obiettivi assegnati</t>
  </si>
  <si>
    <t>Comportamento atteso</t>
  </si>
  <si>
    <t>SERVIZIO</t>
  </si>
  <si>
    <t>DIPENDENTE</t>
  </si>
  <si>
    <t>NB: da compilare a cura del valutatore  se la valutazione sugli obiettivi performanti e sui comportamenti ordinari è inferiore a 5, integrando con specifiche osservazioni sulle prestazioni non adeguate</t>
  </si>
  <si>
    <t>formule x calcolo (da non toccare)</t>
  </si>
  <si>
    <t>1)</t>
  </si>
  <si>
    <t>2)</t>
  </si>
  <si>
    <t xml:space="preserve">Relazione e integrazione </t>
  </si>
  <si>
    <t>Innovatività</t>
  </si>
  <si>
    <t xml:space="preserve">Orientamento alla qualità dei servizi </t>
  </si>
  <si>
    <t xml:space="preserve">Capacità di interpretazione dei bisogni e programmazione dei servizi </t>
  </si>
  <si>
    <t>punteggio A)</t>
  </si>
  <si>
    <t>punteggio B)</t>
  </si>
  <si>
    <t>Categoria</t>
  </si>
  <si>
    <t>Profilo Professionale</t>
  </si>
  <si>
    <t>tipologia</t>
  </si>
  <si>
    <t>descrizione (processo performante/obiettivo strategico)</t>
  </si>
  <si>
    <t>% partecipazione</t>
  </si>
  <si>
    <t>% risultato raggiunto</t>
  </si>
  <si>
    <t>Totale</t>
  </si>
  <si>
    <t>Apporto qualitativo e concorso al raggiungimento degli obiettivi di performance</t>
  </si>
  <si>
    <t>TOTALE (A+B)</t>
  </si>
  <si>
    <t xml:space="preserve">Comportamenti professionali </t>
  </si>
  <si>
    <t>Totale comportamenti professionali</t>
  </si>
  <si>
    <t>Istruttore Amministrativo  o Direttivo</t>
  </si>
  <si>
    <t>Gestione risorse economiche e/o  strumentali</t>
  </si>
  <si>
    <t>Obiettivo 1</t>
  </si>
  <si>
    <t>Strategico</t>
  </si>
  <si>
    <t>Obiettivo 2</t>
  </si>
  <si>
    <t>Processo</t>
  </si>
  <si>
    <t>Precisione nell’applicazione delle regole che disciplinano le attività e le procedure.</t>
  </si>
  <si>
    <t>x</t>
  </si>
  <si>
    <t>Presenza di procedimenti disciplinari nell'anno oggetto di valutazione</t>
  </si>
  <si>
    <t>SI</t>
  </si>
  <si>
    <t>NO</t>
  </si>
  <si>
    <t>(barrare l'ipotesi che ricorre)</t>
  </si>
  <si>
    <t>SETTORE</t>
  </si>
  <si>
    <t>Istruttore Amministrativo o Direttivo</t>
  </si>
  <si>
    <t>Settore I</t>
  </si>
  <si>
    <t xml:space="preserve">SERVIZIO </t>
  </si>
  <si>
    <t xml:space="preserve">Istruttore Amministrativo </t>
  </si>
  <si>
    <t>Comune Altavilla Milicia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</si>
</sst>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.&quot;\ #,##0;\-&quot;€.&quot;\ #,##0"/>
    <numFmt numFmtId="173" formatCode="&quot;€.&quot;\ #,##0;[Red]\-&quot;€.&quot;\ #,##0"/>
    <numFmt numFmtId="174" formatCode="&quot;€.&quot;\ #,##0.00;\-&quot;€.&quot;\ #,##0.00"/>
    <numFmt numFmtId="175" formatCode="&quot;€.&quot;\ #,##0.00;[Red]\-&quot;€.&quot;\ #,##0.00"/>
    <numFmt numFmtId="176" formatCode="_-&quot;€.&quot;\ * #,##0_-;\-&quot;€.&quot;\ * #,##0_-;_-&quot;€.&quot;\ * &quot;-&quot;_-;_-@_-"/>
    <numFmt numFmtId="177" formatCode="_-&quot;€.&quot;\ * #,##0.00_-;\-&quot;€.&quot;\ * #,##0.00_-;_-&quot;€.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00000"/>
    <numFmt numFmtId="185" formatCode="0.0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</numFmts>
  <fonts count="60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Terminal"/>
      <family val="3"/>
    </font>
    <font>
      <sz val="12"/>
      <name val="Tahoma"/>
      <family val="2"/>
    </font>
    <font>
      <i/>
      <sz val="12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13.5"/>
      <name val="Tahoma"/>
      <family val="2"/>
    </font>
    <font>
      <i/>
      <sz val="11"/>
      <name val="Tahoma"/>
      <family val="2"/>
    </font>
    <font>
      <b/>
      <i/>
      <u val="single"/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7" fillId="36" borderId="14" xfId="0" applyFont="1" applyFill="1" applyBorder="1" applyAlignment="1">
      <alignment horizontal="center" vertical="center"/>
    </xf>
    <xf numFmtId="0" fontId="17" fillId="36" borderId="19" xfId="0" applyFont="1" applyFill="1" applyBorder="1" applyAlignment="1">
      <alignment horizontal="center" vertical="center"/>
    </xf>
    <xf numFmtId="0" fontId="17" fillId="36" borderId="20" xfId="0" applyFont="1" applyFill="1" applyBorder="1" applyAlignment="1">
      <alignment horizontal="center" vertical="center"/>
    </xf>
    <xf numFmtId="0" fontId="17" fillId="36" borderId="21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/>
    </xf>
    <xf numFmtId="0" fontId="17" fillId="36" borderId="22" xfId="0" applyFont="1" applyFill="1" applyBorder="1" applyAlignment="1">
      <alignment horizontal="center" vertical="center"/>
    </xf>
    <xf numFmtId="0" fontId="17" fillId="36" borderId="23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/>
      <protection locked="0"/>
    </xf>
    <xf numFmtId="0" fontId="17" fillId="36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9" fillId="34" borderId="13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5" fillId="37" borderId="0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4" fillId="35" borderId="25" xfId="0" applyFont="1" applyFill="1" applyBorder="1" applyAlignment="1">
      <alignment horizontal="center" vertical="center" wrapText="1"/>
    </xf>
    <xf numFmtId="0" fontId="14" fillId="35" borderId="27" xfId="0" applyFont="1" applyFill="1" applyBorder="1" applyAlignment="1">
      <alignment horizontal="center" vertical="center" wrapText="1"/>
    </xf>
    <xf numFmtId="0" fontId="17" fillId="36" borderId="28" xfId="0" applyFont="1" applyFill="1" applyBorder="1" applyAlignment="1">
      <alignment horizontal="center" vertical="center"/>
    </xf>
    <xf numFmtId="0" fontId="17" fillId="36" borderId="29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37" borderId="21" xfId="0" applyFont="1" applyFill="1" applyBorder="1" applyAlignment="1">
      <alignment horizontal="center" vertical="center"/>
    </xf>
    <xf numFmtId="0" fontId="17" fillId="36" borderId="28" xfId="0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horizontal="center" vertical="center"/>
    </xf>
    <xf numFmtId="0" fontId="17" fillId="36" borderId="32" xfId="0" applyFont="1" applyFill="1" applyBorder="1" applyAlignment="1">
      <alignment horizontal="center" vertical="center"/>
    </xf>
    <xf numFmtId="0" fontId="17" fillId="36" borderId="31" xfId="0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37" borderId="33" xfId="0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>
      <alignment horizontal="center" vertical="center" wrapText="1"/>
    </xf>
    <xf numFmtId="0" fontId="17" fillId="37" borderId="19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37" borderId="22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7" fillId="37" borderId="22" xfId="0" applyFont="1" applyFill="1" applyBorder="1" applyAlignment="1">
      <alignment horizontal="center" vertical="center"/>
    </xf>
    <xf numFmtId="0" fontId="17" fillId="0" borderId="35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17" fillId="37" borderId="37" xfId="0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23" xfId="0" applyFont="1" applyBorder="1" applyAlignment="1">
      <alignment horizontal="left"/>
    </xf>
    <xf numFmtId="0" fontId="8" fillId="0" borderId="38" xfId="0" applyFont="1" applyBorder="1" applyAlignment="1">
      <alignment/>
    </xf>
    <xf numFmtId="0" fontId="8" fillId="0" borderId="15" xfId="0" applyFont="1" applyBorder="1" applyAlignment="1">
      <alignment/>
    </xf>
    <xf numFmtId="0" fontId="14" fillId="35" borderId="26" xfId="0" applyFont="1" applyFill="1" applyBorder="1" applyAlignment="1">
      <alignment horizontal="center" vertical="center" wrapText="1"/>
    </xf>
    <xf numFmtId="0" fontId="15" fillId="35" borderId="39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10" fontId="0" fillId="0" borderId="4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33" xfId="0" applyFont="1" applyBorder="1" applyAlignment="1">
      <alignment wrapText="1"/>
    </xf>
    <xf numFmtId="0" fontId="2" fillId="0" borderId="0" xfId="0" applyFont="1" applyBorder="1" applyAlignment="1">
      <alignment/>
    </xf>
    <xf numFmtId="0" fontId="16" fillId="37" borderId="24" xfId="0" applyFont="1" applyFill="1" applyBorder="1" applyAlignment="1" applyProtection="1">
      <alignment horizontal="center"/>
      <protection locked="0"/>
    </xf>
    <xf numFmtId="0" fontId="14" fillId="38" borderId="41" xfId="0" applyFont="1" applyFill="1" applyBorder="1" applyAlignment="1">
      <alignment horizontal="center"/>
    </xf>
    <xf numFmtId="0" fontId="14" fillId="38" borderId="42" xfId="0" applyFont="1" applyFill="1" applyBorder="1" applyAlignment="1">
      <alignment horizontal="center"/>
    </xf>
    <xf numFmtId="0" fontId="14" fillId="38" borderId="43" xfId="0" applyFont="1" applyFill="1" applyBorder="1" applyAlignment="1">
      <alignment horizontal="center" wrapText="1"/>
    </xf>
    <xf numFmtId="0" fontId="14" fillId="38" borderId="44" xfId="0" applyFont="1" applyFill="1" applyBorder="1" applyAlignment="1">
      <alignment horizontal="left" vertical="center" wrapText="1"/>
    </xf>
    <xf numFmtId="0" fontId="14" fillId="38" borderId="45" xfId="0" applyFont="1" applyFill="1" applyBorder="1" applyAlignment="1">
      <alignment horizontal="center" vertical="center"/>
    </xf>
    <xf numFmtId="0" fontId="14" fillId="38" borderId="46" xfId="0" applyFont="1" applyFill="1" applyBorder="1" applyAlignment="1">
      <alignment horizontal="left" vertical="center" wrapText="1"/>
    </xf>
    <xf numFmtId="0" fontId="16" fillId="38" borderId="39" xfId="0" applyFont="1" applyFill="1" applyBorder="1" applyAlignment="1">
      <alignment horizontal="left" wrapText="1"/>
    </xf>
    <xf numFmtId="0" fontId="15" fillId="38" borderId="47" xfId="0" applyFont="1" applyFill="1" applyBorder="1" applyAlignment="1">
      <alignment horizontal="center" vertical="center"/>
    </xf>
    <xf numFmtId="0" fontId="13" fillId="38" borderId="41" xfId="0" applyFont="1" applyFill="1" applyBorder="1" applyAlignment="1">
      <alignment/>
    </xf>
    <xf numFmtId="0" fontId="13" fillId="38" borderId="42" xfId="0" applyFont="1" applyFill="1" applyBorder="1" applyAlignment="1">
      <alignment/>
    </xf>
    <xf numFmtId="0" fontId="12" fillId="38" borderId="48" xfId="0" applyFont="1" applyFill="1" applyBorder="1" applyAlignment="1">
      <alignment vertical="center" wrapText="1"/>
    </xf>
    <xf numFmtId="0" fontId="14" fillId="38" borderId="33" xfId="0" applyFont="1" applyFill="1" applyBorder="1" applyAlignment="1">
      <alignment horizontal="center" vertical="center"/>
    </xf>
    <xf numFmtId="0" fontId="12" fillId="38" borderId="34" xfId="0" applyFont="1" applyFill="1" applyBorder="1" applyAlignment="1">
      <alignment vertical="center" wrapText="1"/>
    </xf>
    <xf numFmtId="0" fontId="14" fillId="38" borderId="10" xfId="0" applyFont="1" applyFill="1" applyBorder="1" applyAlignment="1">
      <alignment horizontal="center" vertical="center"/>
    </xf>
    <xf numFmtId="0" fontId="12" fillId="38" borderId="34" xfId="0" applyFont="1" applyFill="1" applyBorder="1" applyAlignment="1" applyProtection="1">
      <alignment vertical="center" wrapText="1"/>
      <protection locked="0"/>
    </xf>
    <xf numFmtId="0" fontId="14" fillId="38" borderId="10" xfId="0" applyFont="1" applyFill="1" applyBorder="1" applyAlignment="1" applyProtection="1">
      <alignment horizontal="center" vertical="center"/>
      <protection locked="0"/>
    </xf>
    <xf numFmtId="0" fontId="12" fillId="38" borderId="49" xfId="0" applyFont="1" applyFill="1" applyBorder="1" applyAlignment="1" applyProtection="1">
      <alignment vertical="center" wrapText="1"/>
      <protection locked="0"/>
    </xf>
    <xf numFmtId="0" fontId="14" fillId="38" borderId="15" xfId="0" applyFont="1" applyFill="1" applyBorder="1" applyAlignment="1" applyProtection="1">
      <alignment horizontal="center" vertical="center"/>
      <protection locked="0"/>
    </xf>
    <xf numFmtId="0" fontId="16" fillId="38" borderId="39" xfId="0" applyFont="1" applyFill="1" applyBorder="1" applyAlignment="1" applyProtection="1">
      <alignment horizontal="left" vertical="center" wrapText="1"/>
      <protection locked="0"/>
    </xf>
    <xf numFmtId="0" fontId="15" fillId="38" borderId="41" xfId="0" applyFont="1" applyFill="1" applyBorder="1" applyAlignment="1" applyProtection="1">
      <alignment horizontal="center" vertical="center"/>
      <protection locked="0"/>
    </xf>
    <xf numFmtId="10" fontId="0" fillId="0" borderId="50" xfId="0" applyNumberFormat="1" applyBorder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 applyProtection="1">
      <alignment vertical="center" wrapText="1"/>
      <protection locked="0"/>
    </xf>
    <xf numFmtId="10" fontId="13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9" borderId="39" xfId="0" applyFont="1" applyFill="1" applyBorder="1" applyAlignment="1">
      <alignment horizontal="center" vertical="center"/>
    </xf>
    <xf numFmtId="0" fontId="6" fillId="8" borderId="39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/>
      <protection locked="0"/>
    </xf>
    <xf numFmtId="0" fontId="16" fillId="37" borderId="0" xfId="0" applyFont="1" applyFill="1" applyBorder="1" applyAlignment="1" applyProtection="1">
      <alignment horizontal="center"/>
      <protection locked="0"/>
    </xf>
    <xf numFmtId="0" fontId="6" fillId="39" borderId="0" xfId="0" applyFont="1" applyFill="1" applyBorder="1" applyAlignment="1" applyProtection="1">
      <alignment horizontal="center" vertical="center" wrapText="1"/>
      <protection locked="0"/>
    </xf>
    <xf numFmtId="10" fontId="6" fillId="39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51" xfId="0" applyFont="1" applyFill="1" applyBorder="1" applyAlignment="1">
      <alignment vertical="center" wrapText="1"/>
    </xf>
    <xf numFmtId="0" fontId="13" fillId="0" borderId="47" xfId="0" applyFont="1" applyFill="1" applyBorder="1" applyAlignment="1">
      <alignment vertical="center" wrapText="1"/>
    </xf>
    <xf numFmtId="0" fontId="13" fillId="0" borderId="52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5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2" xfId="0" applyBorder="1" applyAlignment="1">
      <alignment horizont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3" fillId="38" borderId="41" xfId="0" applyFont="1" applyFill="1" applyBorder="1" applyAlignment="1">
      <alignment horizontal="center" vertical="center"/>
    </xf>
    <xf numFmtId="0" fontId="13" fillId="38" borderId="43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wrapText="1"/>
    </xf>
    <xf numFmtId="0" fontId="14" fillId="38" borderId="42" xfId="0" applyFont="1" applyFill="1" applyBorder="1" applyAlignment="1">
      <alignment horizontal="center" vertical="center" wrapText="1"/>
    </xf>
    <xf numFmtId="0" fontId="13" fillId="38" borderId="42" xfId="0" applyFont="1" applyFill="1" applyBorder="1" applyAlignment="1">
      <alignment horizontal="center" vertical="center" wrapText="1"/>
    </xf>
    <xf numFmtId="0" fontId="13" fillId="38" borderId="43" xfId="0" applyFont="1" applyFill="1" applyBorder="1" applyAlignment="1">
      <alignment horizontal="center" vertical="center" wrapText="1"/>
    </xf>
    <xf numFmtId="9" fontId="4" fillId="37" borderId="15" xfId="0" applyNumberFormat="1" applyFont="1" applyFill="1" applyBorder="1" applyAlignment="1">
      <alignment horizontal="center" wrapText="1"/>
    </xf>
    <xf numFmtId="9" fontId="5" fillId="38" borderId="15" xfId="0" applyNumberFormat="1" applyFont="1" applyFill="1" applyBorder="1" applyAlignment="1">
      <alignment horizontal="center" wrapText="1"/>
    </xf>
    <xf numFmtId="9" fontId="5" fillId="38" borderId="22" xfId="0" applyNumberFormat="1" applyFont="1" applyFill="1" applyBorder="1" applyAlignment="1">
      <alignment horizontal="center" wrapText="1"/>
    </xf>
    <xf numFmtId="10" fontId="14" fillId="35" borderId="41" xfId="0" applyNumberFormat="1" applyFont="1" applyFill="1" applyBorder="1" applyAlignment="1">
      <alignment horizontal="center" vertical="center" wrapText="1"/>
    </xf>
    <xf numFmtId="10" fontId="14" fillId="35" borderId="42" xfId="0" applyNumberFormat="1" applyFont="1" applyFill="1" applyBorder="1" applyAlignment="1">
      <alignment horizontal="center" vertical="center" wrapText="1"/>
    </xf>
    <xf numFmtId="10" fontId="14" fillId="35" borderId="43" xfId="0" applyNumberFormat="1" applyFont="1" applyFill="1" applyBorder="1" applyAlignment="1">
      <alignment horizontal="center" vertical="center" wrapText="1"/>
    </xf>
    <xf numFmtId="10" fontId="6" fillId="36" borderId="41" xfId="0" applyNumberFormat="1" applyFont="1" applyFill="1" applyBorder="1" applyAlignment="1" applyProtection="1">
      <alignment horizontal="center" vertical="center"/>
      <protection locked="0"/>
    </xf>
    <xf numFmtId="10" fontId="6" fillId="36" borderId="42" xfId="0" applyNumberFormat="1" applyFont="1" applyFill="1" applyBorder="1" applyAlignment="1" applyProtection="1">
      <alignment horizontal="center" vertical="center"/>
      <protection locked="0"/>
    </xf>
    <xf numFmtId="10" fontId="6" fillId="36" borderId="43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/>
    </xf>
    <xf numFmtId="9" fontId="16" fillId="37" borderId="15" xfId="0" applyNumberFormat="1" applyFont="1" applyFill="1" applyBorder="1" applyAlignment="1">
      <alignment horizontal="center" wrapText="1"/>
    </xf>
    <xf numFmtId="9" fontId="13" fillId="38" borderId="15" xfId="0" applyNumberFormat="1" applyFont="1" applyFill="1" applyBorder="1" applyAlignment="1">
      <alignment horizontal="center" wrapText="1"/>
    </xf>
    <xf numFmtId="9" fontId="13" fillId="38" borderId="22" xfId="0" applyNumberFormat="1" applyFont="1" applyFill="1" applyBorder="1" applyAlignment="1">
      <alignment horizontal="center" wrapText="1"/>
    </xf>
    <xf numFmtId="0" fontId="6" fillId="38" borderId="53" xfId="0" applyFont="1" applyFill="1" applyBorder="1" applyAlignment="1">
      <alignment horizontal="center" vertical="center"/>
    </xf>
    <xf numFmtId="0" fontId="6" fillId="38" borderId="5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6" fillId="36" borderId="41" xfId="0" applyFont="1" applyFill="1" applyBorder="1" applyAlignment="1" applyProtection="1">
      <alignment horizontal="center" vertical="center" wrapText="1"/>
      <protection locked="0"/>
    </xf>
    <xf numFmtId="0" fontId="6" fillId="36" borderId="42" xfId="0" applyFont="1" applyFill="1" applyBorder="1" applyAlignment="1" applyProtection="1">
      <alignment horizontal="center" vertical="center" wrapText="1"/>
      <protection locked="0"/>
    </xf>
    <xf numFmtId="0" fontId="6" fillId="36" borderId="43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6" fillId="37" borderId="34" xfId="0" applyFont="1" applyFill="1" applyBorder="1" applyAlignment="1">
      <alignment horizontal="center" wrapText="1"/>
    </xf>
    <xf numFmtId="0" fontId="13" fillId="37" borderId="15" xfId="0" applyFont="1" applyFill="1" applyBorder="1" applyAlignment="1">
      <alignment horizontal="center" wrapText="1"/>
    </xf>
    <xf numFmtId="0" fontId="16" fillId="37" borderId="15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15" fillId="35" borderId="41" xfId="0" applyFont="1" applyFill="1" applyBorder="1" applyAlignment="1" applyProtection="1">
      <alignment horizontal="center" vertical="center" wrapText="1"/>
      <protection locked="0"/>
    </xf>
    <xf numFmtId="0" fontId="15" fillId="35" borderId="42" xfId="0" applyFont="1" applyFill="1" applyBorder="1" applyAlignment="1" applyProtection="1">
      <alignment horizontal="center" vertical="center" wrapText="1"/>
      <protection locked="0"/>
    </xf>
    <xf numFmtId="0" fontId="15" fillId="35" borderId="43" xfId="0" applyFont="1" applyFill="1" applyBorder="1" applyAlignment="1" applyProtection="1">
      <alignment horizontal="center" vertical="center" wrapText="1"/>
      <protection locked="0"/>
    </xf>
    <xf numFmtId="10" fontId="14" fillId="35" borderId="41" xfId="0" applyNumberFormat="1" applyFont="1" applyFill="1" applyBorder="1" applyAlignment="1" applyProtection="1">
      <alignment horizontal="center" vertical="center"/>
      <protection locked="0"/>
    </xf>
    <xf numFmtId="10" fontId="14" fillId="35" borderId="42" xfId="0" applyNumberFormat="1" applyFont="1" applyFill="1" applyBorder="1" applyAlignment="1" applyProtection="1">
      <alignment horizontal="center" vertical="center"/>
      <protection locked="0"/>
    </xf>
    <xf numFmtId="10" fontId="14" fillId="35" borderId="4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37" borderId="0" xfId="0" applyFont="1" applyFill="1" applyBorder="1" applyAlignment="1">
      <alignment horizontal="center" wrapText="1"/>
    </xf>
    <xf numFmtId="9" fontId="4" fillId="37" borderId="0" xfId="0" applyNumberFormat="1" applyFont="1" applyFill="1" applyBorder="1" applyAlignment="1">
      <alignment horizontal="center" wrapText="1"/>
    </xf>
    <xf numFmtId="9" fontId="5" fillId="0" borderId="0" xfId="0" applyNumberFormat="1" applyFont="1" applyFill="1" applyBorder="1" applyAlignment="1">
      <alignment horizontal="center" wrapText="1"/>
    </xf>
    <xf numFmtId="9" fontId="4" fillId="37" borderId="36" xfId="0" applyNumberFormat="1" applyFont="1" applyFill="1" applyBorder="1" applyAlignment="1">
      <alignment horizontal="center" wrapText="1"/>
    </xf>
    <xf numFmtId="9" fontId="5" fillId="38" borderId="36" xfId="0" applyNumberFormat="1" applyFont="1" applyFill="1" applyBorder="1" applyAlignment="1">
      <alignment horizontal="center" wrapText="1"/>
    </xf>
    <xf numFmtId="9" fontId="5" fillId="38" borderId="37" xfId="0" applyNumberFormat="1" applyFont="1" applyFill="1" applyBorder="1" applyAlignment="1">
      <alignment horizontal="center" wrapText="1"/>
    </xf>
    <xf numFmtId="0" fontId="16" fillId="0" borderId="41" xfId="0" applyFont="1" applyFill="1" applyBorder="1" applyAlignment="1">
      <alignment horizontal="center" wrapText="1"/>
    </xf>
    <xf numFmtId="0" fontId="16" fillId="0" borderId="42" xfId="0" applyFont="1" applyFill="1" applyBorder="1" applyAlignment="1">
      <alignment horizontal="center" wrapText="1"/>
    </xf>
    <xf numFmtId="0" fontId="16" fillId="0" borderId="43" xfId="0" applyFont="1" applyFill="1" applyBorder="1" applyAlignment="1">
      <alignment horizontal="center" wrapText="1"/>
    </xf>
    <xf numFmtId="0" fontId="15" fillId="35" borderId="41" xfId="0" applyFont="1" applyFill="1" applyBorder="1" applyAlignment="1">
      <alignment horizontal="center" vertical="center" wrapText="1"/>
    </xf>
    <xf numFmtId="0" fontId="15" fillId="35" borderId="42" xfId="0" applyFont="1" applyFill="1" applyBorder="1" applyAlignment="1">
      <alignment horizontal="center" vertical="center" wrapText="1"/>
    </xf>
    <xf numFmtId="0" fontId="15" fillId="35" borderId="43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wrapText="1"/>
    </xf>
    <xf numFmtId="0" fontId="4" fillId="37" borderId="35" xfId="0" applyFont="1" applyFill="1" applyBorder="1" applyAlignment="1">
      <alignment horizontal="center" wrapText="1"/>
    </xf>
    <xf numFmtId="0" fontId="4" fillId="37" borderId="36" xfId="0" applyFont="1" applyFill="1" applyBorder="1" applyAlignment="1">
      <alignment horizontal="center" wrapText="1"/>
    </xf>
    <xf numFmtId="0" fontId="14" fillId="38" borderId="55" xfId="0" applyFont="1" applyFill="1" applyBorder="1" applyAlignment="1">
      <alignment horizontal="center" vertical="center" wrapText="1"/>
    </xf>
    <xf numFmtId="0" fontId="14" fillId="38" borderId="27" xfId="0" applyFont="1" applyFill="1" applyBorder="1" applyAlignment="1">
      <alignment horizontal="center" vertical="center" wrapText="1"/>
    </xf>
    <xf numFmtId="0" fontId="14" fillId="38" borderId="56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2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SheetLayoutView="100" zoomScalePageLayoutView="0" workbookViewId="0" topLeftCell="B1">
      <selection activeCell="C2" sqref="C2:F2"/>
    </sheetView>
  </sheetViews>
  <sheetFormatPr defaultColWidth="9.140625" defaultRowHeight="12.75"/>
  <cols>
    <col min="1" max="1" width="6.7109375" style="0" hidden="1" customWidth="1"/>
    <col min="2" max="2" width="50.140625" style="0" customWidth="1"/>
    <col min="3" max="3" width="18.140625" style="0" customWidth="1"/>
    <col min="4" max="4" width="6.57421875" style="0" customWidth="1"/>
    <col min="5" max="5" width="6.7109375" style="0" customWidth="1"/>
    <col min="6" max="6" width="6.57421875" style="0" customWidth="1"/>
    <col min="7" max="8" width="6.7109375" style="0" customWidth="1"/>
    <col min="9" max="9" width="12.00390625" style="0" customWidth="1"/>
    <col min="10" max="10" width="13.140625" style="0" hidden="1" customWidth="1"/>
    <col min="11" max="11" width="0.13671875" style="0" hidden="1" customWidth="1"/>
    <col min="12" max="12" width="24.00390625" style="111" customWidth="1"/>
  </cols>
  <sheetData>
    <row r="1" spans="2:10" ht="14.25">
      <c r="B1" s="81" t="s">
        <v>55</v>
      </c>
      <c r="C1" s="163" t="s">
        <v>58</v>
      </c>
      <c r="D1" s="163"/>
      <c r="E1" s="163"/>
      <c r="F1" s="163"/>
      <c r="G1" s="86"/>
      <c r="H1" s="168" t="s">
        <v>0</v>
      </c>
      <c r="I1" s="169"/>
      <c r="J1" s="169"/>
    </row>
    <row r="2" spans="2:10" ht="15">
      <c r="B2" s="40" t="s">
        <v>56</v>
      </c>
      <c r="C2" s="163"/>
      <c r="D2" s="163"/>
      <c r="E2" s="163"/>
      <c r="F2" s="163"/>
      <c r="G2" s="39"/>
      <c r="H2" s="164">
        <v>2019</v>
      </c>
      <c r="I2" s="164"/>
      <c r="J2" s="164"/>
    </row>
    <row r="3" spans="2:10" ht="15">
      <c r="B3" s="80" t="s">
        <v>19</v>
      </c>
      <c r="C3" s="163"/>
      <c r="D3" s="163"/>
      <c r="E3" s="163"/>
      <c r="F3" s="163"/>
      <c r="G3" s="13"/>
      <c r="H3" s="13"/>
      <c r="I3" s="13"/>
      <c r="J3" s="12"/>
    </row>
    <row r="4" spans="2:10" ht="15">
      <c r="B4" s="75" t="s">
        <v>30</v>
      </c>
      <c r="C4" s="157"/>
      <c r="D4" s="157"/>
      <c r="E4" s="157"/>
      <c r="F4" s="157"/>
      <c r="G4" s="76"/>
      <c r="H4" s="76"/>
      <c r="I4" s="76"/>
      <c r="J4" s="77"/>
    </row>
    <row r="5" spans="2:10" ht="15.75" thickBot="1">
      <c r="B5" s="79" t="s">
        <v>31</v>
      </c>
      <c r="C5" s="173" t="s">
        <v>57</v>
      </c>
      <c r="D5" s="173"/>
      <c r="E5" s="173"/>
      <c r="F5" s="173"/>
      <c r="G5" s="78"/>
      <c r="H5" s="78"/>
      <c r="I5" s="78"/>
      <c r="J5" s="78"/>
    </row>
    <row r="6" spans="2:10" ht="20.25" customHeight="1">
      <c r="B6" s="161" t="s">
        <v>16</v>
      </c>
      <c r="C6" s="162"/>
      <c r="D6" s="162"/>
      <c r="E6" s="162"/>
      <c r="F6" s="162"/>
      <c r="G6" s="197" t="s">
        <v>34</v>
      </c>
      <c r="H6" s="198"/>
      <c r="I6" s="197" t="s">
        <v>35</v>
      </c>
      <c r="J6" s="199"/>
    </row>
    <row r="7" spans="2:12" s="84" customFormat="1" ht="12.75" customHeight="1">
      <c r="B7" s="170" t="s">
        <v>33</v>
      </c>
      <c r="C7" s="171"/>
      <c r="D7" s="172" t="s">
        <v>32</v>
      </c>
      <c r="E7" s="171"/>
      <c r="F7" s="171"/>
      <c r="G7" s="158"/>
      <c r="H7" s="158"/>
      <c r="I7" s="159"/>
      <c r="J7" s="160"/>
      <c r="L7" s="111"/>
    </row>
    <row r="8" spans="2:10" ht="12.75">
      <c r="B8" s="128"/>
      <c r="C8" s="129"/>
      <c r="D8" s="144"/>
      <c r="E8" s="144"/>
      <c r="F8" s="144"/>
      <c r="G8" s="148"/>
      <c r="H8" s="148"/>
      <c r="I8" s="149"/>
      <c r="J8" s="150"/>
    </row>
    <row r="9" spans="2:10" ht="12.75">
      <c r="B9" s="128" t="s">
        <v>43</v>
      </c>
      <c r="C9" s="129"/>
      <c r="D9" s="144" t="s">
        <v>44</v>
      </c>
      <c r="E9" s="144"/>
      <c r="F9" s="144"/>
      <c r="G9" s="148">
        <v>0.5</v>
      </c>
      <c r="H9" s="148"/>
      <c r="I9" s="149">
        <v>0.9</v>
      </c>
      <c r="J9" s="150"/>
    </row>
    <row r="10" spans="2:10" ht="12.75">
      <c r="B10" s="128" t="s">
        <v>45</v>
      </c>
      <c r="C10" s="129"/>
      <c r="D10" s="144" t="s">
        <v>46</v>
      </c>
      <c r="E10" s="144"/>
      <c r="F10" s="144"/>
      <c r="G10" s="148">
        <v>0.3</v>
      </c>
      <c r="H10" s="148"/>
      <c r="I10" s="149">
        <v>1</v>
      </c>
      <c r="J10" s="150"/>
    </row>
    <row r="11" spans="2:10" ht="12.75">
      <c r="B11" s="128"/>
      <c r="C11" s="129"/>
      <c r="D11" s="144"/>
      <c r="E11" s="144"/>
      <c r="F11" s="144"/>
      <c r="G11" s="148"/>
      <c r="H11" s="148"/>
      <c r="I11" s="149"/>
      <c r="J11" s="150"/>
    </row>
    <row r="12" spans="1:10" ht="12.75">
      <c r="A12" s="2"/>
      <c r="B12" s="128"/>
      <c r="C12" s="129"/>
      <c r="D12" s="144"/>
      <c r="E12" s="144"/>
      <c r="F12" s="144"/>
      <c r="G12" s="148"/>
      <c r="H12" s="148"/>
      <c r="I12" s="149"/>
      <c r="J12" s="150"/>
    </row>
    <row r="13" spans="1:10" ht="12.75">
      <c r="A13" s="2"/>
      <c r="B13" s="194"/>
      <c r="C13" s="144"/>
      <c r="D13" s="144"/>
      <c r="E13" s="144"/>
      <c r="F13" s="144"/>
      <c r="G13" s="148"/>
      <c r="H13" s="148"/>
      <c r="I13" s="149"/>
      <c r="J13" s="150"/>
    </row>
    <row r="14" spans="1:10" ht="13.5" thickBot="1">
      <c r="A14" s="2"/>
      <c r="B14" s="195"/>
      <c r="C14" s="196"/>
      <c r="D14" s="196"/>
      <c r="E14" s="196"/>
      <c r="F14" s="196"/>
      <c r="G14" s="185"/>
      <c r="H14" s="185"/>
      <c r="I14" s="186"/>
      <c r="J14" s="187"/>
    </row>
    <row r="15" spans="1:12" s="6" customFormat="1" ht="13.5" thickBot="1">
      <c r="A15" s="88"/>
      <c r="B15" s="180"/>
      <c r="C15" s="181"/>
      <c r="D15" s="182"/>
      <c r="E15" s="182"/>
      <c r="F15" s="182"/>
      <c r="G15" s="183"/>
      <c r="H15" s="183"/>
      <c r="I15" s="184"/>
      <c r="J15" s="184"/>
      <c r="L15" s="112"/>
    </row>
    <row r="16" spans="1:10" ht="35.25" customHeight="1" thickBot="1">
      <c r="A16" s="87"/>
      <c r="B16" s="142"/>
      <c r="C16" s="143"/>
      <c r="D16" s="90"/>
      <c r="E16" s="91"/>
      <c r="F16" s="91"/>
      <c r="G16" s="92"/>
      <c r="H16" s="145" t="s">
        <v>17</v>
      </c>
      <c r="I16" s="146"/>
      <c r="J16" s="147"/>
    </row>
    <row r="17" spans="1:10" ht="45.75" customHeight="1" thickBot="1">
      <c r="A17" s="5"/>
      <c r="B17" s="83" t="s">
        <v>37</v>
      </c>
      <c r="C17" s="82" t="s">
        <v>11</v>
      </c>
      <c r="D17" s="50">
        <v>1</v>
      </c>
      <c r="E17" s="20">
        <v>2</v>
      </c>
      <c r="F17" s="20">
        <v>3</v>
      </c>
      <c r="G17" s="51">
        <v>4</v>
      </c>
      <c r="H17" s="47">
        <v>5</v>
      </c>
      <c r="I17" s="21">
        <v>6</v>
      </c>
      <c r="J17" s="22">
        <v>7</v>
      </c>
    </row>
    <row r="18" spans="1:13" ht="30" customHeight="1">
      <c r="A18" s="3"/>
      <c r="B18" s="93" t="s">
        <v>13</v>
      </c>
      <c r="C18" s="94">
        <v>20</v>
      </c>
      <c r="D18" s="52"/>
      <c r="E18" s="14"/>
      <c r="F18" s="14"/>
      <c r="G18" s="53"/>
      <c r="H18" s="48"/>
      <c r="I18" s="23" t="s">
        <v>48</v>
      </c>
      <c r="J18" s="24"/>
      <c r="M18" s="41"/>
    </row>
    <row r="19" spans="1:13" ht="30" customHeight="1">
      <c r="A19" s="3"/>
      <c r="B19" s="95" t="s">
        <v>14</v>
      </c>
      <c r="C19" s="94">
        <v>20</v>
      </c>
      <c r="D19" s="52"/>
      <c r="E19" s="14"/>
      <c r="F19" s="14"/>
      <c r="G19" s="53"/>
      <c r="H19" s="48"/>
      <c r="I19" s="23" t="s">
        <v>48</v>
      </c>
      <c r="J19" s="24"/>
      <c r="M19" s="41"/>
    </row>
    <row r="20" spans="1:10" ht="30" customHeight="1" thickBot="1">
      <c r="A20" s="3"/>
      <c r="B20" s="93" t="s">
        <v>15</v>
      </c>
      <c r="C20" s="94">
        <v>20</v>
      </c>
      <c r="D20" s="54"/>
      <c r="E20" s="55"/>
      <c r="F20" s="55"/>
      <c r="G20" s="56"/>
      <c r="H20" s="49"/>
      <c r="I20" s="25"/>
      <c r="J20" s="26"/>
    </row>
    <row r="21" spans="1:10" ht="30.75" customHeight="1" thickBot="1">
      <c r="A21" s="3"/>
      <c r="B21" s="96" t="s">
        <v>36</v>
      </c>
      <c r="C21" s="97">
        <f>SUM(C18:C20)</f>
        <v>60</v>
      </c>
      <c r="D21" s="191" t="s">
        <v>28</v>
      </c>
      <c r="E21" s="192"/>
      <c r="F21" s="193"/>
      <c r="G21" s="151">
        <f>IF(K49=0,"0",K49)</f>
        <v>0.5714285714285714</v>
      </c>
      <c r="H21" s="152"/>
      <c r="I21" s="152"/>
      <c r="J21" s="153"/>
    </row>
    <row r="22" spans="1:10" ht="13.5" customHeight="1" thickBot="1">
      <c r="A22" s="3"/>
      <c r="B22" s="188"/>
      <c r="C22" s="189"/>
      <c r="D22" s="189"/>
      <c r="E22" s="189"/>
      <c r="F22" s="189"/>
      <c r="G22" s="189"/>
      <c r="H22" s="189"/>
      <c r="I22" s="189"/>
      <c r="J22" s="190"/>
    </row>
    <row r="23" spans="1:10" ht="34.5" customHeight="1" thickBot="1">
      <c r="A23" s="3"/>
      <c r="B23" s="142"/>
      <c r="C23" s="143"/>
      <c r="D23" s="98"/>
      <c r="E23" s="99"/>
      <c r="F23" s="99"/>
      <c r="G23" s="92"/>
      <c r="H23" s="145" t="s">
        <v>17</v>
      </c>
      <c r="I23" s="146"/>
      <c r="J23" s="147"/>
    </row>
    <row r="24" spans="1:10" ht="45.75" customHeight="1" thickBot="1">
      <c r="A24" s="5"/>
      <c r="B24" s="19" t="s">
        <v>39</v>
      </c>
      <c r="C24" s="46" t="s">
        <v>12</v>
      </c>
      <c r="D24" s="50">
        <v>1</v>
      </c>
      <c r="E24" s="20">
        <v>2</v>
      </c>
      <c r="F24" s="20">
        <v>3</v>
      </c>
      <c r="G24" s="51">
        <v>4</v>
      </c>
      <c r="H24" s="47">
        <v>5</v>
      </c>
      <c r="I24" s="21">
        <v>6</v>
      </c>
      <c r="J24" s="22">
        <v>7</v>
      </c>
    </row>
    <row r="25" spans="1:10" ht="30" customHeight="1">
      <c r="A25" s="4"/>
      <c r="B25" s="100" t="s">
        <v>24</v>
      </c>
      <c r="C25" s="101">
        <v>8</v>
      </c>
      <c r="D25" s="65"/>
      <c r="E25" s="15"/>
      <c r="F25" s="15"/>
      <c r="G25" s="66"/>
      <c r="H25" s="57"/>
      <c r="I25" s="27"/>
      <c r="J25" s="30"/>
    </row>
    <row r="26" spans="1:10" ht="30" customHeight="1">
      <c r="A26" s="4"/>
      <c r="B26" s="102" t="s">
        <v>25</v>
      </c>
      <c r="C26" s="103">
        <v>5</v>
      </c>
      <c r="D26" s="67"/>
      <c r="E26" s="16"/>
      <c r="F26" s="16"/>
      <c r="G26" s="68"/>
      <c r="H26" s="58"/>
      <c r="I26" s="28"/>
      <c r="J26" s="30"/>
    </row>
    <row r="27" spans="1:10" ht="30" customHeight="1">
      <c r="A27" s="3"/>
      <c r="B27" s="102" t="s">
        <v>42</v>
      </c>
      <c r="C27" s="103">
        <v>6</v>
      </c>
      <c r="D27" s="69"/>
      <c r="E27" s="17"/>
      <c r="F27" s="18"/>
      <c r="G27" s="70"/>
      <c r="H27" s="59"/>
      <c r="I27" s="29"/>
      <c r="J27" s="30"/>
    </row>
    <row r="28" spans="1:10" ht="30" customHeight="1">
      <c r="A28" s="3"/>
      <c r="B28" s="102" t="s">
        <v>26</v>
      </c>
      <c r="C28" s="103">
        <v>8</v>
      </c>
      <c r="D28" s="69"/>
      <c r="E28" s="17"/>
      <c r="F28" s="18"/>
      <c r="G28" s="70"/>
      <c r="H28" s="59"/>
      <c r="I28" s="29"/>
      <c r="J28" s="30"/>
    </row>
    <row r="29" spans="1:10" ht="30" customHeight="1">
      <c r="A29" s="3"/>
      <c r="B29" s="102" t="s">
        <v>47</v>
      </c>
      <c r="C29" s="103">
        <v>6</v>
      </c>
      <c r="D29" s="69"/>
      <c r="E29" s="17"/>
      <c r="F29" s="18"/>
      <c r="G29" s="70"/>
      <c r="H29" s="60"/>
      <c r="I29" s="31"/>
      <c r="J29" s="30"/>
    </row>
    <row r="30" spans="1:12" s="34" customFormat="1" ht="30" customHeight="1" thickBot="1">
      <c r="A30" s="32"/>
      <c r="B30" s="104" t="s">
        <v>27</v>
      </c>
      <c r="C30" s="105">
        <v>7</v>
      </c>
      <c r="D30" s="71"/>
      <c r="E30" s="72"/>
      <c r="F30" s="73"/>
      <c r="G30" s="74"/>
      <c r="H30" s="61"/>
      <c r="I30" s="33"/>
      <c r="J30" s="30"/>
      <c r="L30" s="113"/>
    </row>
    <row r="31" spans="1:12" s="34" customFormat="1" ht="0.75" customHeight="1" thickBot="1">
      <c r="A31" s="32"/>
      <c r="B31" s="106"/>
      <c r="C31" s="107"/>
      <c r="D31" s="62"/>
      <c r="E31" s="62"/>
      <c r="F31" s="63"/>
      <c r="G31" s="64"/>
      <c r="H31" s="30"/>
      <c r="I31" s="33"/>
      <c r="J31" s="30"/>
      <c r="L31" s="113"/>
    </row>
    <row r="32" spans="1:12" s="34" customFormat="1" ht="30" customHeight="1" thickBot="1">
      <c r="A32" s="35"/>
      <c r="B32" s="108" t="s">
        <v>40</v>
      </c>
      <c r="C32" s="109">
        <f>SUM(C25:C31)</f>
        <v>40</v>
      </c>
      <c r="D32" s="174" t="s">
        <v>29</v>
      </c>
      <c r="E32" s="175"/>
      <c r="F32" s="176"/>
      <c r="G32" s="177" t="str">
        <f>IF(K50=0,"0",K50)</f>
        <v>0</v>
      </c>
      <c r="H32" s="178"/>
      <c r="I32" s="178"/>
      <c r="J32" s="179"/>
      <c r="L32" s="113"/>
    </row>
    <row r="33" spans="1:12" s="34" customFormat="1" ht="34.5" customHeight="1" thickBot="1">
      <c r="A33" s="37">
        <v>10</v>
      </c>
      <c r="B33" s="89"/>
      <c r="C33" s="38"/>
      <c r="D33" s="165" t="s">
        <v>38</v>
      </c>
      <c r="E33" s="166"/>
      <c r="F33" s="167"/>
      <c r="G33" s="154">
        <f>(G32*40%)+(G21*60%)</f>
        <v>0.3428571428571428</v>
      </c>
      <c r="H33" s="155"/>
      <c r="I33" s="155"/>
      <c r="J33" s="156"/>
      <c r="L33" s="113"/>
    </row>
    <row r="34" spans="1:12" s="34" customFormat="1" ht="13.5" customHeight="1" thickBot="1">
      <c r="A34" s="120"/>
      <c r="B34" s="121"/>
      <c r="C34" s="38"/>
      <c r="D34" s="122"/>
      <c r="E34" s="122"/>
      <c r="F34" s="122"/>
      <c r="G34" s="123"/>
      <c r="H34" s="123"/>
      <c r="I34" s="123"/>
      <c r="J34" s="123"/>
      <c r="L34" s="113"/>
    </row>
    <row r="35" spans="1:12" s="34" customFormat="1" ht="34.5" customHeight="1" thickBot="1">
      <c r="A35" s="120"/>
      <c r="B35" s="115" t="s">
        <v>49</v>
      </c>
      <c r="C35" s="115"/>
      <c r="D35" s="116"/>
      <c r="E35" s="116"/>
      <c r="F35" s="117" t="s">
        <v>50</v>
      </c>
      <c r="G35" s="118" t="s">
        <v>51</v>
      </c>
      <c r="H35" s="123"/>
      <c r="I35" s="123"/>
      <c r="J35" s="123"/>
      <c r="L35" s="113"/>
    </row>
    <row r="36" spans="1:12" s="34" customFormat="1" ht="20.25" customHeight="1">
      <c r="A36" s="120"/>
      <c r="B36" s="127" t="s">
        <v>52</v>
      </c>
      <c r="C36" s="127"/>
      <c r="D36" s="127"/>
      <c r="E36" s="116"/>
      <c r="F36" s="119"/>
      <c r="G36" s="119"/>
      <c r="H36" s="123"/>
      <c r="I36" s="123"/>
      <c r="J36" s="123"/>
      <c r="L36" s="113"/>
    </row>
    <row r="37" spans="1:10" ht="13.5" thickBot="1">
      <c r="A37" s="1" t="s">
        <v>1</v>
      </c>
      <c r="B37" s="7"/>
      <c r="C37" s="8"/>
      <c r="D37" s="8"/>
      <c r="E37" s="8"/>
      <c r="F37" s="8"/>
      <c r="G37" s="8"/>
      <c r="H37" s="8"/>
      <c r="I37" s="8"/>
      <c r="J37" s="8"/>
    </row>
    <row r="38" spans="1:10" ht="13.5" thickBot="1">
      <c r="A38" s="1"/>
      <c r="B38" s="139" t="s">
        <v>10</v>
      </c>
      <c r="C38" s="140"/>
      <c r="D38" s="140"/>
      <c r="E38" s="140"/>
      <c r="F38" s="140"/>
      <c r="G38" s="140"/>
      <c r="H38" s="140"/>
      <c r="I38" s="140"/>
      <c r="J38" s="141"/>
    </row>
    <row r="39" spans="1:10" ht="37.5" customHeight="1">
      <c r="A39" t="s">
        <v>3</v>
      </c>
      <c r="B39" s="124" t="s">
        <v>20</v>
      </c>
      <c r="C39" s="125"/>
      <c r="D39" s="125"/>
      <c r="E39" s="125"/>
      <c r="F39" s="125"/>
      <c r="G39" s="125"/>
      <c r="H39" s="125"/>
      <c r="I39" s="125"/>
      <c r="J39" s="126"/>
    </row>
    <row r="40" spans="1:10" ht="12.75">
      <c r="A40" s="1" t="s">
        <v>5</v>
      </c>
      <c r="B40" s="136"/>
      <c r="C40" s="137"/>
      <c r="D40" s="137"/>
      <c r="E40" s="137"/>
      <c r="F40" s="137"/>
      <c r="G40" s="137"/>
      <c r="H40" s="137"/>
      <c r="I40" s="137"/>
      <c r="J40" s="138"/>
    </row>
    <row r="41" spans="1:10" ht="12.75">
      <c r="A41" s="1" t="s">
        <v>6</v>
      </c>
      <c r="B41" s="136"/>
      <c r="C41" s="137"/>
      <c r="D41" s="137"/>
      <c r="E41" s="137"/>
      <c r="F41" s="137"/>
      <c r="G41" s="137"/>
      <c r="H41" s="137"/>
      <c r="I41" s="137"/>
      <c r="J41" s="138"/>
    </row>
    <row r="42" spans="1:10" ht="12.75">
      <c r="A42" s="1" t="s">
        <v>4</v>
      </c>
      <c r="B42" s="136"/>
      <c r="C42" s="137"/>
      <c r="D42" s="137"/>
      <c r="E42" s="137"/>
      <c r="F42" s="137"/>
      <c r="G42" s="137"/>
      <c r="H42" s="137"/>
      <c r="I42" s="137"/>
      <c r="J42" s="138"/>
    </row>
    <row r="43" spans="1:10" ht="12.75">
      <c r="A43" s="1" t="s">
        <v>2</v>
      </c>
      <c r="B43" s="136"/>
      <c r="C43" s="137"/>
      <c r="D43" s="137"/>
      <c r="E43" s="137"/>
      <c r="F43" s="137"/>
      <c r="G43" s="137"/>
      <c r="H43" s="137"/>
      <c r="I43" s="137"/>
      <c r="J43" s="138"/>
    </row>
    <row r="44" spans="1:10" ht="12.75">
      <c r="A44" s="1" t="s">
        <v>7</v>
      </c>
      <c r="B44" s="136"/>
      <c r="C44" s="137"/>
      <c r="D44" s="137"/>
      <c r="E44" s="137"/>
      <c r="F44" s="137"/>
      <c r="G44" s="137"/>
      <c r="H44" s="137"/>
      <c r="I44" s="137"/>
      <c r="J44" s="138"/>
    </row>
    <row r="45" spans="1:10" ht="13.5" thickBot="1">
      <c r="A45" s="1" t="s">
        <v>8</v>
      </c>
      <c r="B45" s="133"/>
      <c r="C45" s="134"/>
      <c r="D45" s="134"/>
      <c r="E45" s="134"/>
      <c r="F45" s="134"/>
      <c r="G45" s="134"/>
      <c r="H45" s="134"/>
      <c r="I45" s="134"/>
      <c r="J45" s="135"/>
    </row>
    <row r="46" ht="10.5" customHeight="1">
      <c r="A46" t="s">
        <v>9</v>
      </c>
    </row>
    <row r="47" ht="12.75" hidden="1"/>
    <row r="48" spans="2:12" ht="12.75" customHeight="1" hidden="1" thickBot="1">
      <c r="B48" s="130" t="s">
        <v>21</v>
      </c>
      <c r="C48" s="131"/>
      <c r="D48" s="131"/>
      <c r="E48" s="131"/>
      <c r="F48" s="131"/>
      <c r="G48" s="131"/>
      <c r="H48" s="131"/>
      <c r="I48" s="131"/>
      <c r="J48" s="131"/>
      <c r="K48" s="132"/>
      <c r="L48" s="112"/>
    </row>
    <row r="49" spans="2:12" ht="13.5" hidden="1" thickBot="1">
      <c r="B49" s="42" t="s">
        <v>22</v>
      </c>
      <c r="C49" s="11">
        <f>((IF($D$18="","0",1)*$C$18)+(IF($D$19="","0",1)*$C$19)+(IF($D$20="","0",1)*$C$20))</f>
        <v>0</v>
      </c>
      <c r="D49" s="9">
        <f>((IF($E$18="","0",2)*$C$18)+(IF($E$19="","0",2)*$C$19)+(IF($E$20="","0",2)*$C$20))</f>
        <v>0</v>
      </c>
      <c r="E49" s="9">
        <f>((IF($F$18="","0",3)*$C$18)+(IF($F$19="","0",3)*$C$19)+(IF($F$20="","0",3)*$C$20))</f>
        <v>0</v>
      </c>
      <c r="F49" s="9">
        <f>((IF($G$18="","0",4)*$C$18)+(IF($G$19="","0",4)*$C$19)+(IF($G$20="","0",4)*$C$20))</f>
        <v>0</v>
      </c>
      <c r="G49" s="9">
        <f>((IF($H$18="","0",5)*$C$18)+(IF($H$19="","0",5)*$C$19)+(IF($H$20="","0",5)*$C$20))</f>
        <v>0</v>
      </c>
      <c r="H49" s="9">
        <f>((IF($I$18="","0",6)*$C$18)+(IF($I$19="","0",6)*$C$19)+(IF($I$20="","0",6)*$C$20))</f>
        <v>240</v>
      </c>
      <c r="I49" s="10">
        <f>((IF($J$18="","0",7)*$C$18)+(IF($J$19="","0",7)*$C$19)+(IF($J$20="","0",7)*$C$20))</f>
        <v>0</v>
      </c>
      <c r="J49" s="6">
        <f>SUM(C49:I49)</f>
        <v>240</v>
      </c>
      <c r="K49" s="85">
        <f>J49/420</f>
        <v>0.5714285714285714</v>
      </c>
      <c r="L49" s="114"/>
    </row>
    <row r="50" spans="2:12" ht="13.5" hidden="1" thickBot="1">
      <c r="B50" s="42" t="s">
        <v>23</v>
      </c>
      <c r="C50" s="36">
        <f>((IF($D27="","0",1)*$C27)+(IF($D25="","0",1)*$C25)+(IF($D26="","0",1)*$C26)+(IF($D28="","0",1)*$C28)+(IF($D29="","0",1)*$C29)+(IF($D30="","0",1)*$C30)+(IF($D31="","0",1)*$C31))</f>
        <v>0</v>
      </c>
      <c r="D50" s="36">
        <f>((IF($E25="","0",2)*$C25)+(IF($E26="","0",2)*$C26)+(IF($E27="","0",2)*$C27)+(IF($E28="","0",2)*$C28)+(IF($E29="","0",2)*$C29)+(IF($E30="","0",2)*$C30)+(IF($E31="","0",2)*$C31))</f>
        <v>0</v>
      </c>
      <c r="E50" s="36">
        <f>((IF($F25="","0",3)*$C25)+(IF($F26="","0",3)*$C26)+(IF($F27="","0",3)*$C27)+(IF($F28="","0",3)*$C28)+(IF($F29="","0",3)*$C29)+(IF($F30="","0",3)*$C30)+(IF($F31="","0",3)*$C31))</f>
        <v>0</v>
      </c>
      <c r="F50" s="36">
        <f>((IF($G25="","0",4)*$C25)+(IF($G26="","0",4)*$C26)+(IF($G27="","0",4)*$C27)+(IF($G28="","0",4)*$C28)+(IF($G29="","0",4)*$C29)+(IF($G30="","0",4)*$C30)+(IF($G31="","0",4)*$C31))</f>
        <v>0</v>
      </c>
      <c r="G50" s="36">
        <f>((IF($H25="","0",5)*$C25)+(IF($H26="","0",5)*$C26)+(IF($H27="","0",5)*$C27)+(IF($H28="","0",5)*$C28)+(IF($H29="","0",5)*$C29)+(IF($H30="","0",5)*$C30)+(IF($H31="","0",5)*$C31))</f>
        <v>0</v>
      </c>
      <c r="H50" s="36">
        <f>((IF($I25="","0",6)*$C25)+(IF($I26="","0",6)*$C26)+(IF($I27="","0",6)*$C27)+(IF($I28="","0",6)*$C28)+(IF($I29="","0",6)*$C29)+(IF($I30="","0",6)*$C30)+(IF($I31="","0",6)*$C31))</f>
        <v>0</v>
      </c>
      <c r="I50" s="36">
        <f>((IF($J25="","0",7)*$C25)+(IF($J26="","0",7)*$C26)+(IF($J27="","0",7)*$C27)+(IF($J28="","0",7)*$C28)+(IF($J29="","0",7)*$C29)+(IF($J30="","0",7)*$C30)+(IF($J31="","0",7)*$C31))</f>
        <v>0</v>
      </c>
      <c r="J50" s="43">
        <f>SUM(C50:I50)</f>
        <v>0</v>
      </c>
      <c r="K50" s="85">
        <f>J50/280</f>
        <v>0</v>
      </c>
      <c r="L50" s="114"/>
    </row>
    <row r="51" spans="2:12" ht="1.5" customHeight="1" hidden="1" thickBot="1">
      <c r="B51" s="44"/>
      <c r="C51" s="45"/>
      <c r="D51" s="45"/>
      <c r="E51" s="45"/>
      <c r="F51" s="45"/>
      <c r="G51" s="45"/>
      <c r="H51" s="45"/>
      <c r="I51" s="45"/>
      <c r="J51" s="45">
        <f>SUM(J49:J50)</f>
        <v>240</v>
      </c>
      <c r="K51" s="110">
        <f>IF(J51&lt;490,0,J51/700)</f>
        <v>0</v>
      </c>
      <c r="L51" s="114"/>
    </row>
    <row r="52" ht="12.75" hidden="1"/>
    <row r="53" spans="10:11" ht="12.75" hidden="1">
      <c r="J53">
        <f>J51*60%</f>
        <v>144</v>
      </c>
      <c r="K53">
        <f>J53/60</f>
        <v>2.4</v>
      </c>
    </row>
    <row r="54" ht="12.75" hidden="1">
      <c r="J54">
        <f>J51*40%</f>
        <v>96</v>
      </c>
    </row>
  </sheetData>
  <sheetProtection/>
  <mergeCells count="67">
    <mergeCell ref="G6:H6"/>
    <mergeCell ref="I6:J6"/>
    <mergeCell ref="G8:H8"/>
    <mergeCell ref="I8:J8"/>
    <mergeCell ref="B11:C11"/>
    <mergeCell ref="D14:F14"/>
    <mergeCell ref="B10:C10"/>
    <mergeCell ref="D10:F10"/>
    <mergeCell ref="G10:H10"/>
    <mergeCell ref="I10:J10"/>
    <mergeCell ref="I13:J13"/>
    <mergeCell ref="G12:H12"/>
    <mergeCell ref="H23:J23"/>
    <mergeCell ref="B22:J22"/>
    <mergeCell ref="D21:F21"/>
    <mergeCell ref="G11:H11"/>
    <mergeCell ref="I11:J11"/>
    <mergeCell ref="I12:J12"/>
    <mergeCell ref="B13:C13"/>
    <mergeCell ref="B14:C14"/>
    <mergeCell ref="B23:C23"/>
    <mergeCell ref="B15:C15"/>
    <mergeCell ref="D15:F15"/>
    <mergeCell ref="G15:H15"/>
    <mergeCell ref="I15:J15"/>
    <mergeCell ref="G14:H14"/>
    <mergeCell ref="I14:J14"/>
    <mergeCell ref="D33:F33"/>
    <mergeCell ref="H1:J1"/>
    <mergeCell ref="C3:F3"/>
    <mergeCell ref="B7:C7"/>
    <mergeCell ref="D7:F7"/>
    <mergeCell ref="C5:F5"/>
    <mergeCell ref="D32:F32"/>
    <mergeCell ref="G32:J32"/>
    <mergeCell ref="D13:F13"/>
    <mergeCell ref="D12:F12"/>
    <mergeCell ref="G33:J33"/>
    <mergeCell ref="C4:F4"/>
    <mergeCell ref="G7:H7"/>
    <mergeCell ref="I7:J7"/>
    <mergeCell ref="B6:F6"/>
    <mergeCell ref="C1:F1"/>
    <mergeCell ref="B8:C8"/>
    <mergeCell ref="C2:F2"/>
    <mergeCell ref="H2:J2"/>
    <mergeCell ref="G13:H13"/>
    <mergeCell ref="B38:J38"/>
    <mergeCell ref="B16:C16"/>
    <mergeCell ref="D8:F8"/>
    <mergeCell ref="D11:F11"/>
    <mergeCell ref="B9:C9"/>
    <mergeCell ref="D9:F9"/>
    <mergeCell ref="H16:J16"/>
    <mergeCell ref="G9:H9"/>
    <mergeCell ref="I9:J9"/>
    <mergeCell ref="G21:J21"/>
    <mergeCell ref="B39:J39"/>
    <mergeCell ref="B36:D36"/>
    <mergeCell ref="B12:C12"/>
    <mergeCell ref="B48:K48"/>
    <mergeCell ref="B45:J45"/>
    <mergeCell ref="B44:J44"/>
    <mergeCell ref="B43:J43"/>
    <mergeCell ref="B42:J42"/>
    <mergeCell ref="B41:J41"/>
    <mergeCell ref="B40:J40"/>
  </mergeCells>
  <printOptions/>
  <pageMargins left="0.78" right="0.3937007874015748" top="0.5905511811023623" bottom="0.5118110236220472" header="0.25" footer="0.31496062992125984"/>
  <pageSetup horizontalDpi="600" verticalDpi="600" orientation="portrait" paperSize="9" scale="73" r:id="rId3"/>
  <headerFooter alignWithMargins="0">
    <oddHeader>&amp;L&amp;"Arial,Grassetto Corsivo"&amp;14COMUNE DI xxxxxxxxxxxxxxxxxx</oddHeader>
    <oddFooter>&amp;LFirma compilatore:&amp;CFirma interessato:&amp;RData compilazione</oddFooter>
  </headerFooter>
  <colBreaks count="1" manualBreakCount="1">
    <brk id="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SheetLayoutView="100" zoomScalePageLayoutView="0" workbookViewId="0" topLeftCell="B1">
      <selection activeCell="H2" sqref="H2:J2"/>
    </sheetView>
  </sheetViews>
  <sheetFormatPr defaultColWidth="9.140625" defaultRowHeight="12.75"/>
  <cols>
    <col min="1" max="1" width="6.7109375" style="0" hidden="1" customWidth="1"/>
    <col min="2" max="2" width="50.140625" style="0" customWidth="1"/>
    <col min="3" max="3" width="18.140625" style="0" customWidth="1"/>
    <col min="4" max="4" width="6.57421875" style="0" customWidth="1"/>
    <col min="5" max="5" width="6.7109375" style="0" customWidth="1"/>
    <col min="6" max="6" width="6.57421875" style="0" customWidth="1"/>
    <col min="7" max="9" width="6.7109375" style="0" customWidth="1"/>
    <col min="10" max="10" width="57.421875" style="0" customWidth="1"/>
    <col min="11" max="11" width="82.140625" style="0" customWidth="1"/>
    <col min="12" max="12" width="40.421875" style="111" bestFit="1" customWidth="1"/>
  </cols>
  <sheetData>
    <row r="1" spans="2:10" ht="14.25">
      <c r="B1" s="81" t="s">
        <v>53</v>
      </c>
      <c r="C1" s="163"/>
      <c r="D1" s="163"/>
      <c r="E1" s="163"/>
      <c r="F1" s="163"/>
      <c r="G1" s="86"/>
      <c r="H1" s="168" t="s">
        <v>0</v>
      </c>
      <c r="I1" s="169"/>
      <c r="J1" s="169"/>
    </row>
    <row r="2" spans="2:10" ht="15">
      <c r="B2" s="40" t="s">
        <v>18</v>
      </c>
      <c r="C2" s="163"/>
      <c r="D2" s="163"/>
      <c r="E2" s="163"/>
      <c r="F2" s="163"/>
      <c r="G2" s="39"/>
      <c r="H2" s="164">
        <v>2019</v>
      </c>
      <c r="I2" s="164"/>
      <c r="J2" s="164"/>
    </row>
    <row r="3" spans="2:10" ht="15">
      <c r="B3" s="80" t="s">
        <v>19</v>
      </c>
      <c r="C3" s="163"/>
      <c r="D3" s="163"/>
      <c r="E3" s="163"/>
      <c r="F3" s="163"/>
      <c r="G3" s="13"/>
      <c r="H3" s="13"/>
      <c r="I3" s="13"/>
      <c r="J3" s="12"/>
    </row>
    <row r="4" spans="2:10" ht="15">
      <c r="B4" s="75" t="s">
        <v>30</v>
      </c>
      <c r="C4" s="157"/>
      <c r="D4" s="157"/>
      <c r="E4" s="157"/>
      <c r="F4" s="157"/>
      <c r="G4" s="76"/>
      <c r="H4" s="76"/>
      <c r="I4" s="76"/>
      <c r="J4" s="77"/>
    </row>
    <row r="5" spans="2:10" ht="15.75" thickBot="1">
      <c r="B5" s="79" t="s">
        <v>31</v>
      </c>
      <c r="C5" s="173" t="s">
        <v>41</v>
      </c>
      <c r="D5" s="173"/>
      <c r="E5" s="173"/>
      <c r="F5" s="173"/>
      <c r="G5" s="78"/>
      <c r="H5" s="78"/>
      <c r="I5" s="78"/>
      <c r="J5" s="78"/>
    </row>
    <row r="6" spans="2:10" ht="20.25" customHeight="1">
      <c r="B6" s="161" t="s">
        <v>16</v>
      </c>
      <c r="C6" s="162"/>
      <c r="D6" s="162"/>
      <c r="E6" s="162"/>
      <c r="F6" s="162"/>
      <c r="G6" s="197" t="s">
        <v>34</v>
      </c>
      <c r="H6" s="198"/>
      <c r="I6" s="197" t="s">
        <v>35</v>
      </c>
      <c r="J6" s="199"/>
    </row>
    <row r="7" spans="2:12" s="84" customFormat="1" ht="12.75" customHeight="1">
      <c r="B7" s="170" t="s">
        <v>33</v>
      </c>
      <c r="C7" s="171"/>
      <c r="D7" s="172" t="s">
        <v>32</v>
      </c>
      <c r="E7" s="171"/>
      <c r="F7" s="171"/>
      <c r="G7" s="158"/>
      <c r="H7" s="158"/>
      <c r="I7" s="159"/>
      <c r="J7" s="160"/>
      <c r="L7" s="111"/>
    </row>
    <row r="8" spans="2:10" ht="12.75">
      <c r="B8" s="128"/>
      <c r="C8" s="129"/>
      <c r="D8" s="144"/>
      <c r="E8" s="144"/>
      <c r="F8" s="144"/>
      <c r="G8" s="148"/>
      <c r="H8" s="148"/>
      <c r="I8" s="149"/>
      <c r="J8" s="150"/>
    </row>
    <row r="9" spans="2:10" ht="12.75">
      <c r="B9" s="128" t="s">
        <v>43</v>
      </c>
      <c r="C9" s="129"/>
      <c r="D9" s="144" t="s">
        <v>44</v>
      </c>
      <c r="E9" s="144"/>
      <c r="F9" s="144"/>
      <c r="G9" s="148">
        <v>0.5</v>
      </c>
      <c r="H9" s="148"/>
      <c r="I9" s="149">
        <v>0.9</v>
      </c>
      <c r="J9" s="150"/>
    </row>
    <row r="10" spans="2:10" ht="12.75">
      <c r="B10" s="128" t="s">
        <v>45</v>
      </c>
      <c r="C10" s="129"/>
      <c r="D10" s="144" t="s">
        <v>46</v>
      </c>
      <c r="E10" s="144"/>
      <c r="F10" s="144"/>
      <c r="G10" s="148">
        <v>0.3</v>
      </c>
      <c r="H10" s="148"/>
      <c r="I10" s="149">
        <v>1</v>
      </c>
      <c r="J10" s="150"/>
    </row>
    <row r="11" spans="2:10" ht="12.75">
      <c r="B11" s="128"/>
      <c r="C11" s="129"/>
      <c r="D11" s="144"/>
      <c r="E11" s="144"/>
      <c r="F11" s="144"/>
      <c r="G11" s="148"/>
      <c r="H11" s="148"/>
      <c r="I11" s="149"/>
      <c r="J11" s="150"/>
    </row>
    <row r="12" spans="1:10" ht="12.75">
      <c r="A12" s="2"/>
      <c r="B12" s="128"/>
      <c r="C12" s="129"/>
      <c r="D12" s="144"/>
      <c r="E12" s="144"/>
      <c r="F12" s="144"/>
      <c r="G12" s="148"/>
      <c r="H12" s="148"/>
      <c r="I12" s="149"/>
      <c r="J12" s="150"/>
    </row>
    <row r="13" spans="1:10" ht="12.75">
      <c r="A13" s="2"/>
      <c r="B13" s="194"/>
      <c r="C13" s="144"/>
      <c r="D13" s="144"/>
      <c r="E13" s="144"/>
      <c r="F13" s="144"/>
      <c r="G13" s="148"/>
      <c r="H13" s="148"/>
      <c r="I13" s="149"/>
      <c r="J13" s="150"/>
    </row>
    <row r="14" spans="1:10" ht="13.5" thickBot="1">
      <c r="A14" s="2"/>
      <c r="B14" s="195"/>
      <c r="C14" s="196"/>
      <c r="D14" s="196"/>
      <c r="E14" s="196"/>
      <c r="F14" s="196"/>
      <c r="G14" s="185"/>
      <c r="H14" s="185"/>
      <c r="I14" s="186"/>
      <c r="J14" s="187"/>
    </row>
    <row r="15" spans="1:12" s="6" customFormat="1" ht="13.5" thickBot="1">
      <c r="A15" s="88"/>
      <c r="B15" s="180"/>
      <c r="C15" s="181"/>
      <c r="D15" s="182"/>
      <c r="E15" s="182"/>
      <c r="F15" s="182"/>
      <c r="G15" s="183"/>
      <c r="H15" s="183"/>
      <c r="I15" s="184"/>
      <c r="J15" s="184"/>
      <c r="L15" s="112"/>
    </row>
    <row r="16" spans="1:10" ht="35.25" customHeight="1" thickBot="1">
      <c r="A16" s="87"/>
      <c r="B16" s="142"/>
      <c r="C16" s="143"/>
      <c r="D16" s="90"/>
      <c r="E16" s="91"/>
      <c r="F16" s="91"/>
      <c r="G16" s="92"/>
      <c r="H16" s="145" t="s">
        <v>17</v>
      </c>
      <c r="I16" s="146"/>
      <c r="J16" s="147"/>
    </row>
    <row r="17" spans="1:10" ht="45.75" customHeight="1" thickBot="1">
      <c r="A17" s="5"/>
      <c r="B17" s="83" t="s">
        <v>37</v>
      </c>
      <c r="C17" s="82" t="s">
        <v>11</v>
      </c>
      <c r="D17" s="50">
        <v>1</v>
      </c>
      <c r="E17" s="20">
        <v>2</v>
      </c>
      <c r="F17" s="20">
        <v>3</v>
      </c>
      <c r="G17" s="51">
        <v>4</v>
      </c>
      <c r="H17" s="47">
        <v>5</v>
      </c>
      <c r="I17" s="21">
        <v>6</v>
      </c>
      <c r="J17" s="22">
        <v>7</v>
      </c>
    </row>
    <row r="18" spans="1:13" ht="30" customHeight="1">
      <c r="A18" s="3"/>
      <c r="B18" s="93" t="s">
        <v>13</v>
      </c>
      <c r="C18" s="94">
        <v>25</v>
      </c>
      <c r="D18" s="52"/>
      <c r="E18" s="14"/>
      <c r="F18" s="14"/>
      <c r="G18" s="53"/>
      <c r="H18" s="48"/>
      <c r="I18" s="23"/>
      <c r="J18" s="24"/>
      <c r="M18" s="41"/>
    </row>
    <row r="19" spans="1:13" ht="30" customHeight="1">
      <c r="A19" s="3"/>
      <c r="B19" s="95" t="s">
        <v>14</v>
      </c>
      <c r="C19" s="94">
        <v>20</v>
      </c>
      <c r="D19" s="52"/>
      <c r="E19" s="14"/>
      <c r="F19" s="14"/>
      <c r="G19" s="53"/>
      <c r="H19" s="48"/>
      <c r="I19" s="23"/>
      <c r="J19" s="24"/>
      <c r="M19" s="41"/>
    </row>
    <row r="20" spans="1:10" ht="30" customHeight="1" thickBot="1">
      <c r="A20" s="3"/>
      <c r="B20" s="93" t="s">
        <v>15</v>
      </c>
      <c r="C20" s="94">
        <v>15</v>
      </c>
      <c r="D20" s="54"/>
      <c r="E20" s="55"/>
      <c r="F20" s="55"/>
      <c r="G20" s="56"/>
      <c r="H20" s="49"/>
      <c r="I20" s="25"/>
      <c r="J20" s="26"/>
    </row>
    <row r="21" spans="1:10" ht="30.75" customHeight="1" thickBot="1">
      <c r="A21" s="3"/>
      <c r="B21" s="96" t="s">
        <v>36</v>
      </c>
      <c r="C21" s="97">
        <f>SUM(C18:C20)</f>
        <v>60</v>
      </c>
      <c r="D21" s="191" t="s">
        <v>28</v>
      </c>
      <c r="E21" s="192"/>
      <c r="F21" s="193"/>
      <c r="G21" s="151" t="str">
        <f>IF(K49=0,"0",K49)</f>
        <v>0</v>
      </c>
      <c r="H21" s="152"/>
      <c r="I21" s="152"/>
      <c r="J21" s="153"/>
    </row>
    <row r="22" spans="1:10" ht="13.5" customHeight="1" thickBot="1">
      <c r="A22" s="3"/>
      <c r="B22" s="188"/>
      <c r="C22" s="189"/>
      <c r="D22" s="189"/>
      <c r="E22" s="189"/>
      <c r="F22" s="189"/>
      <c r="G22" s="189"/>
      <c r="H22" s="189"/>
      <c r="I22" s="189"/>
      <c r="J22" s="190"/>
    </row>
    <row r="23" spans="1:10" ht="34.5" customHeight="1" thickBot="1">
      <c r="A23" s="3"/>
      <c r="B23" s="142"/>
      <c r="C23" s="143"/>
      <c r="D23" s="98"/>
      <c r="E23" s="99"/>
      <c r="F23" s="99"/>
      <c r="G23" s="92"/>
      <c r="H23" s="145" t="s">
        <v>17</v>
      </c>
      <c r="I23" s="146"/>
      <c r="J23" s="147"/>
    </row>
    <row r="24" spans="1:10" ht="45.75" customHeight="1" thickBot="1">
      <c r="A24" s="5"/>
      <c r="B24" s="19" t="s">
        <v>39</v>
      </c>
      <c r="C24" s="46" t="s">
        <v>12</v>
      </c>
      <c r="D24" s="50">
        <v>1</v>
      </c>
      <c r="E24" s="20">
        <v>2</v>
      </c>
      <c r="F24" s="20">
        <v>3</v>
      </c>
      <c r="G24" s="51">
        <v>4</v>
      </c>
      <c r="H24" s="47">
        <v>5</v>
      </c>
      <c r="I24" s="21">
        <v>6</v>
      </c>
      <c r="J24" s="22">
        <v>7</v>
      </c>
    </row>
    <row r="25" spans="1:10" ht="30" customHeight="1">
      <c r="A25" s="4"/>
      <c r="B25" s="100" t="s">
        <v>24</v>
      </c>
      <c r="C25" s="101">
        <v>9</v>
      </c>
      <c r="D25" s="65"/>
      <c r="E25" s="15"/>
      <c r="F25" s="15"/>
      <c r="G25" s="66"/>
      <c r="H25" s="57"/>
      <c r="I25" s="27"/>
      <c r="J25" s="30"/>
    </row>
    <row r="26" spans="1:10" ht="30" customHeight="1">
      <c r="A26" s="4"/>
      <c r="B26" s="102" t="s">
        <v>25</v>
      </c>
      <c r="C26" s="103">
        <v>6</v>
      </c>
      <c r="D26" s="67"/>
      <c r="E26" s="16"/>
      <c r="F26" s="16"/>
      <c r="G26" s="68"/>
      <c r="H26" s="58"/>
      <c r="I26" s="28"/>
      <c r="J26" s="30"/>
    </row>
    <row r="27" spans="1:10" ht="30" customHeight="1">
      <c r="A27" s="3"/>
      <c r="B27" s="102" t="s">
        <v>42</v>
      </c>
      <c r="C27" s="103">
        <v>5</v>
      </c>
      <c r="D27" s="69"/>
      <c r="E27" s="17"/>
      <c r="F27" s="18"/>
      <c r="G27" s="70"/>
      <c r="H27" s="59"/>
      <c r="I27" s="29"/>
      <c r="J27" s="30"/>
    </row>
    <row r="28" spans="1:10" ht="30" customHeight="1">
      <c r="A28" s="3"/>
      <c r="B28" s="102" t="s">
        <v>26</v>
      </c>
      <c r="C28" s="103">
        <v>8</v>
      </c>
      <c r="D28" s="69"/>
      <c r="E28" s="17"/>
      <c r="F28" s="18"/>
      <c r="G28" s="70"/>
      <c r="H28" s="59"/>
      <c r="I28" s="29"/>
      <c r="J28" s="30"/>
    </row>
    <row r="29" spans="1:10" ht="30" customHeight="1">
      <c r="A29" s="3"/>
      <c r="B29" s="102" t="s">
        <v>47</v>
      </c>
      <c r="C29" s="103">
        <v>7</v>
      </c>
      <c r="D29" s="69"/>
      <c r="E29" s="17"/>
      <c r="F29" s="18"/>
      <c r="G29" s="70"/>
      <c r="H29" s="60"/>
      <c r="I29" s="31"/>
      <c r="J29" s="30"/>
    </row>
    <row r="30" spans="1:12" s="34" customFormat="1" ht="30" customHeight="1" thickBot="1">
      <c r="A30" s="32"/>
      <c r="B30" s="104" t="s">
        <v>27</v>
      </c>
      <c r="C30" s="105">
        <v>5</v>
      </c>
      <c r="D30" s="71"/>
      <c r="E30" s="72"/>
      <c r="F30" s="73"/>
      <c r="G30" s="74"/>
      <c r="H30" s="61"/>
      <c r="I30" s="33"/>
      <c r="J30" s="30"/>
      <c r="L30" s="113"/>
    </row>
    <row r="31" spans="1:12" s="34" customFormat="1" ht="0.75" customHeight="1" thickBot="1">
      <c r="A31" s="32"/>
      <c r="B31" s="106"/>
      <c r="C31" s="107"/>
      <c r="D31" s="62"/>
      <c r="E31" s="62"/>
      <c r="F31" s="63"/>
      <c r="G31" s="64"/>
      <c r="H31" s="30"/>
      <c r="I31" s="33"/>
      <c r="J31" s="30"/>
      <c r="L31" s="113"/>
    </row>
    <row r="32" spans="1:12" s="34" customFormat="1" ht="30" customHeight="1" thickBot="1">
      <c r="A32" s="35"/>
      <c r="B32" s="108" t="s">
        <v>40</v>
      </c>
      <c r="C32" s="109">
        <f>SUM(C25:C31)</f>
        <v>40</v>
      </c>
      <c r="D32" s="174" t="s">
        <v>29</v>
      </c>
      <c r="E32" s="175"/>
      <c r="F32" s="176"/>
      <c r="G32" s="177" t="str">
        <f>IF(K50=0,"0",K50)</f>
        <v>0</v>
      </c>
      <c r="H32" s="178"/>
      <c r="I32" s="178"/>
      <c r="J32" s="179"/>
      <c r="L32" s="113"/>
    </row>
    <row r="33" spans="1:12" s="34" customFormat="1" ht="33" customHeight="1" thickBot="1">
      <c r="A33" s="37">
        <v>10</v>
      </c>
      <c r="B33" s="89"/>
      <c r="C33" s="38"/>
      <c r="D33" s="165" t="s">
        <v>38</v>
      </c>
      <c r="E33" s="166"/>
      <c r="F33" s="167"/>
      <c r="G33" s="154">
        <f>(G32*40%)+(G21*60%)</f>
        <v>0</v>
      </c>
      <c r="H33" s="155"/>
      <c r="I33" s="155"/>
      <c r="J33" s="156"/>
      <c r="L33" s="113"/>
    </row>
    <row r="34" spans="1:12" s="34" customFormat="1" ht="10.5" customHeight="1" thickBot="1">
      <c r="A34" s="120"/>
      <c r="B34" s="121"/>
      <c r="C34" s="38"/>
      <c r="D34" s="122"/>
      <c r="E34" s="122"/>
      <c r="F34" s="122"/>
      <c r="G34" s="123"/>
      <c r="H34" s="123"/>
      <c r="I34" s="123"/>
      <c r="J34" s="123"/>
      <c r="L34" s="113"/>
    </row>
    <row r="35" spans="1:12" s="34" customFormat="1" ht="33" customHeight="1" thickBot="1">
      <c r="A35" s="120"/>
      <c r="B35" s="115" t="s">
        <v>49</v>
      </c>
      <c r="C35" s="115"/>
      <c r="D35" s="116"/>
      <c r="E35" s="116"/>
      <c r="F35" s="117" t="s">
        <v>50</v>
      </c>
      <c r="G35" s="118" t="s">
        <v>51</v>
      </c>
      <c r="H35" s="123"/>
      <c r="I35" s="123"/>
      <c r="J35" s="123"/>
      <c r="L35" s="113"/>
    </row>
    <row r="36" spans="1:12" s="34" customFormat="1" ht="16.5" customHeight="1">
      <c r="A36" s="120"/>
      <c r="B36" s="127" t="s">
        <v>52</v>
      </c>
      <c r="C36" s="127"/>
      <c r="D36" s="127"/>
      <c r="E36" s="116"/>
      <c r="F36" s="119"/>
      <c r="G36" s="119"/>
      <c r="H36" s="123"/>
      <c r="I36" s="123"/>
      <c r="J36" s="123"/>
      <c r="L36" s="113"/>
    </row>
    <row r="37" spans="1:10" ht="13.5" thickBot="1">
      <c r="A37" s="1" t="s">
        <v>1</v>
      </c>
      <c r="B37" s="7"/>
      <c r="C37" s="8"/>
      <c r="D37" s="8"/>
      <c r="E37" s="8"/>
      <c r="F37" s="8"/>
      <c r="G37" s="8"/>
      <c r="H37" s="8"/>
      <c r="I37" s="8"/>
      <c r="J37" s="8"/>
    </row>
    <row r="38" spans="1:10" ht="13.5" thickBot="1">
      <c r="A38" s="1"/>
      <c r="B38" s="200" t="s">
        <v>10</v>
      </c>
      <c r="C38" s="201"/>
      <c r="D38" s="201"/>
      <c r="E38" s="201"/>
      <c r="F38" s="201"/>
      <c r="G38" s="201"/>
      <c r="H38" s="201"/>
      <c r="I38" s="201"/>
      <c r="J38" s="202"/>
    </row>
    <row r="39" spans="1:10" ht="37.5" customHeight="1">
      <c r="A39" t="s">
        <v>3</v>
      </c>
      <c r="B39" s="124" t="s">
        <v>20</v>
      </c>
      <c r="C39" s="125"/>
      <c r="D39" s="125"/>
      <c r="E39" s="125"/>
      <c r="F39" s="125"/>
      <c r="G39" s="125"/>
      <c r="H39" s="125"/>
      <c r="I39" s="125"/>
      <c r="J39" s="126"/>
    </row>
    <row r="40" spans="1:10" ht="12.75">
      <c r="A40" s="1" t="s">
        <v>5</v>
      </c>
      <c r="B40" s="136"/>
      <c r="C40" s="137"/>
      <c r="D40" s="137"/>
      <c r="E40" s="137"/>
      <c r="F40" s="137"/>
      <c r="G40" s="137"/>
      <c r="H40" s="137"/>
      <c r="I40" s="137"/>
      <c r="J40" s="138"/>
    </row>
    <row r="41" spans="1:10" ht="12.75">
      <c r="A41" s="1" t="s">
        <v>6</v>
      </c>
      <c r="B41" s="136"/>
      <c r="C41" s="137"/>
      <c r="D41" s="137"/>
      <c r="E41" s="137"/>
      <c r="F41" s="137"/>
      <c r="G41" s="137"/>
      <c r="H41" s="137"/>
      <c r="I41" s="137"/>
      <c r="J41" s="138"/>
    </row>
    <row r="42" spans="1:10" ht="12.75">
      <c r="A42" s="1" t="s">
        <v>4</v>
      </c>
      <c r="B42" s="136"/>
      <c r="C42" s="137"/>
      <c r="D42" s="137"/>
      <c r="E42" s="137"/>
      <c r="F42" s="137"/>
      <c r="G42" s="137"/>
      <c r="H42" s="137"/>
      <c r="I42" s="137"/>
      <c r="J42" s="138"/>
    </row>
    <row r="43" spans="1:10" ht="12.75">
      <c r="A43" s="1" t="s">
        <v>2</v>
      </c>
      <c r="B43" s="136"/>
      <c r="C43" s="137"/>
      <c r="D43" s="137"/>
      <c r="E43" s="137"/>
      <c r="F43" s="137"/>
      <c r="G43" s="137"/>
      <c r="H43" s="137"/>
      <c r="I43" s="137"/>
      <c r="J43" s="138"/>
    </row>
    <row r="44" spans="1:10" ht="12.75">
      <c r="A44" s="1" t="s">
        <v>7</v>
      </c>
      <c r="B44" s="136"/>
      <c r="C44" s="137"/>
      <c r="D44" s="137"/>
      <c r="E44" s="137"/>
      <c r="F44" s="137"/>
      <c r="G44" s="137"/>
      <c r="H44" s="137"/>
      <c r="I44" s="137"/>
      <c r="J44" s="138"/>
    </row>
    <row r="45" spans="1:10" ht="13.5" thickBot="1">
      <c r="A45" s="1" t="s">
        <v>8</v>
      </c>
      <c r="B45" s="133"/>
      <c r="C45" s="134"/>
      <c r="D45" s="134"/>
      <c r="E45" s="134"/>
      <c r="F45" s="134"/>
      <c r="G45" s="134"/>
      <c r="H45" s="134"/>
      <c r="I45" s="134"/>
      <c r="J45" s="135"/>
    </row>
    <row r="46" spans="1:11" ht="11.25" customHeight="1">
      <c r="A46" t="s">
        <v>9</v>
      </c>
      <c r="K46" s="6"/>
    </row>
    <row r="47" ht="12.75" hidden="1"/>
    <row r="48" spans="2:12" ht="12.75" hidden="1">
      <c r="B48" s="130" t="s">
        <v>21</v>
      </c>
      <c r="C48" s="131"/>
      <c r="D48" s="131"/>
      <c r="E48" s="131"/>
      <c r="F48" s="131"/>
      <c r="G48" s="131"/>
      <c r="H48" s="131"/>
      <c r="I48" s="131"/>
      <c r="J48" s="131"/>
      <c r="K48" s="132"/>
      <c r="L48" s="112"/>
    </row>
    <row r="49" spans="2:12" ht="13.5" hidden="1" thickBot="1">
      <c r="B49" s="42" t="s">
        <v>22</v>
      </c>
      <c r="C49" s="11">
        <f>((IF($D$18="","0",1)*$C$18)+(IF($D$19="","0",1)*$C$19)+(IF($D$20="","0",1)*$C$20))</f>
        <v>0</v>
      </c>
      <c r="D49" s="9">
        <f>((IF($E$18="","0",2)*$C$18)+(IF($E$19="","0",2)*$C$19)+(IF($E$20="","0",2)*$C$20))</f>
        <v>0</v>
      </c>
      <c r="E49" s="9">
        <f>((IF($F$18="","0",3)*$C$18)+(IF($F$19="","0",3)*$C$19)+(IF($F$20="","0",3)*$C$20))</f>
        <v>0</v>
      </c>
      <c r="F49" s="9">
        <f>((IF($G$18="","0",4)*$C$18)+(IF($G$19="","0",4)*$C$19)+(IF($G$20="","0",4)*$C$20))</f>
        <v>0</v>
      </c>
      <c r="G49" s="9">
        <f>((IF($H$18="","0",5)*$C$18)+(IF($H$19="","0",5)*$C$19)+(IF($H$20="","0",5)*$C$20))</f>
        <v>0</v>
      </c>
      <c r="H49" s="9">
        <f>((IF($I$18="","0",6)*$C$18)+(IF($I$19="","0",6)*$C$19)+(IF($I$20="","0",6)*$C$20))</f>
        <v>0</v>
      </c>
      <c r="I49" s="10">
        <f>((IF($J$18="","0",7)*$C$18)+(IF($J$19="","0",7)*$C$19)+(IF($J$20="","0",7)*$C$20))</f>
        <v>0</v>
      </c>
      <c r="J49" s="6">
        <f>SUM(C49:I49)</f>
        <v>0</v>
      </c>
      <c r="K49" s="85">
        <f>J49/420</f>
        <v>0</v>
      </c>
      <c r="L49" s="114"/>
    </row>
    <row r="50" spans="2:12" ht="13.5" hidden="1" thickBot="1">
      <c r="B50" s="42" t="s">
        <v>23</v>
      </c>
      <c r="C50" s="36">
        <f>((IF($D27="","0",1)*$C27)+(IF($D25="","0",1)*$C25)+(IF($D26="","0",1)*$C26)+(IF($D28="","0",1)*$C28)+(IF($D29="","0",1)*$C29)+(IF($D30="","0",1)*$C30)+(IF($D31="","0",1)*$C31))</f>
        <v>0</v>
      </c>
      <c r="D50" s="36">
        <f>((IF($E25="","0",2)*$C25)+(IF($E26="","0",2)*$C26)+(IF($E27="","0",2)*$C27)+(IF($E28="","0",2)*$C28)+(IF($E29="","0",2)*$C29)+(IF($E30="","0",2)*$C30)+(IF($E31="","0",2)*$C31))</f>
        <v>0</v>
      </c>
      <c r="E50" s="36">
        <f>((IF($F25="","0",3)*$C25)+(IF($F26="","0",3)*$C26)+(IF($F27="","0",3)*$C27)+(IF($F28="","0",3)*$C28)+(IF($F29="","0",3)*$C29)+(IF($F30="","0",3)*$C30)+(IF($F31="","0",3)*$C31))</f>
        <v>0</v>
      </c>
      <c r="F50" s="36">
        <f>((IF($G25="","0",4)*$C25)+(IF($G26="","0",4)*$C26)+(IF($G27="","0",4)*$C27)+(IF($G28="","0",4)*$C28)+(IF($G29="","0",4)*$C29)+(IF($G30="","0",4)*$C30)+(IF($G31="","0",4)*$C31))</f>
        <v>0</v>
      </c>
      <c r="G50" s="36">
        <f>((IF($H25="","0",5)*$C25)+(IF($H26="","0",5)*$C26)+(IF($H27="","0",5)*$C27)+(IF($H28="","0",5)*$C28)+(IF($H29="","0",5)*$C29)+(IF($H30="","0",5)*$C30)+(IF($H31="","0",5)*$C31))</f>
        <v>0</v>
      </c>
      <c r="H50" s="36">
        <f>((IF($I25="","0",6)*$C25)+(IF($I26="","0",6)*$C26)+(IF($I27="","0",6)*$C27)+(IF($I28="","0",6)*$C28)+(IF($I29="","0",6)*$C29)+(IF($I30="","0",6)*$C30)+(IF($I31="","0",6)*$C31))</f>
        <v>0</v>
      </c>
      <c r="I50" s="36">
        <f>((IF($J25="","0",7)*$C25)+(IF($J26="","0",7)*$C26)+(IF($J27="","0",7)*$C27)+(IF($J28="","0",7)*$C28)+(IF($J29="","0",7)*$C29)+(IF($J30="","0",7)*$C30)+(IF($J31="","0",7)*$C31))</f>
        <v>0</v>
      </c>
      <c r="J50" s="43">
        <f>SUM(C50:I50)</f>
        <v>0</v>
      </c>
      <c r="K50" s="85">
        <f>J50/280</f>
        <v>0</v>
      </c>
      <c r="L50" s="114"/>
    </row>
    <row r="51" spans="2:12" ht="13.5" hidden="1" thickBot="1">
      <c r="B51" s="44"/>
      <c r="C51" s="45"/>
      <c r="D51" s="45"/>
      <c r="E51" s="45"/>
      <c r="F51" s="45"/>
      <c r="G51" s="45"/>
      <c r="H51" s="45"/>
      <c r="I51" s="45"/>
      <c r="J51" s="45">
        <f>SUM(J49:J50)</f>
        <v>0</v>
      </c>
      <c r="K51" s="110">
        <f>IF(J51&lt;490,0,J51/700)</f>
        <v>0</v>
      </c>
      <c r="L51" s="114"/>
    </row>
  </sheetData>
  <sheetProtection/>
  <mergeCells count="67">
    <mergeCell ref="B48:K48"/>
    <mergeCell ref="B40:J40"/>
    <mergeCell ref="B41:J41"/>
    <mergeCell ref="B42:J42"/>
    <mergeCell ref="B43:J43"/>
    <mergeCell ref="B44:J44"/>
    <mergeCell ref="B45:J45"/>
    <mergeCell ref="B38:J38"/>
    <mergeCell ref="B39:J39"/>
    <mergeCell ref="D32:F32"/>
    <mergeCell ref="G32:J32"/>
    <mergeCell ref="D33:F33"/>
    <mergeCell ref="G33:J33"/>
    <mergeCell ref="B36:D36"/>
    <mergeCell ref="B16:C16"/>
    <mergeCell ref="H16:J16"/>
    <mergeCell ref="D21:F21"/>
    <mergeCell ref="G21:J21"/>
    <mergeCell ref="B22:J22"/>
    <mergeCell ref="B23:C23"/>
    <mergeCell ref="H23:J23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2"/>
    <mergeCell ref="C3:F3"/>
    <mergeCell ref="C4:F4"/>
  </mergeCells>
  <printOptions/>
  <pageMargins left="0.78" right="0.3937007874015748" top="0.5905511811023623" bottom="0.5118110236220472" header="0.25" footer="0.31496062992125984"/>
  <pageSetup horizontalDpi="600" verticalDpi="600" orientation="portrait" paperSize="9" scale="73" r:id="rId3"/>
  <headerFooter alignWithMargins="0">
    <oddHeader>&amp;L&amp;"Arial,Grassetto Corsivo"&amp;14COMUNE DI xxxxxxxxxxxxxxxxxx</oddHeader>
    <oddFooter>&amp;LFirma compilatore:&amp;CFirma interessato:&amp;RData compilazione</oddFooter>
  </headerFooter>
  <colBreaks count="1" manualBreakCount="1">
    <brk id="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B1">
      <selection activeCell="H2" sqref="H2:J2"/>
    </sheetView>
  </sheetViews>
  <sheetFormatPr defaultColWidth="9.140625" defaultRowHeight="12.75"/>
  <cols>
    <col min="1" max="1" width="6.7109375" style="0" hidden="1" customWidth="1"/>
    <col min="2" max="2" width="50.140625" style="0" customWidth="1"/>
    <col min="3" max="3" width="18.140625" style="0" customWidth="1"/>
    <col min="4" max="4" width="6.57421875" style="0" customWidth="1"/>
    <col min="5" max="5" width="6.7109375" style="0" customWidth="1"/>
    <col min="6" max="6" width="6.57421875" style="0" customWidth="1"/>
    <col min="7" max="10" width="6.7109375" style="0" customWidth="1"/>
    <col min="11" max="11" width="10.00390625" style="0" bestFit="1" customWidth="1"/>
    <col min="12" max="12" width="40.421875" style="111" bestFit="1" customWidth="1"/>
  </cols>
  <sheetData>
    <row r="1" spans="2:10" ht="14.25">
      <c r="B1" s="81" t="s">
        <v>53</v>
      </c>
      <c r="C1" s="163"/>
      <c r="D1" s="163"/>
      <c r="E1" s="163"/>
      <c r="F1" s="163"/>
      <c r="G1" s="86"/>
      <c r="H1" s="168" t="s">
        <v>0</v>
      </c>
      <c r="I1" s="169"/>
      <c r="J1" s="169"/>
    </row>
    <row r="2" spans="2:10" ht="15">
      <c r="B2" s="40" t="s">
        <v>18</v>
      </c>
      <c r="C2" s="163"/>
      <c r="D2" s="163"/>
      <c r="E2" s="163"/>
      <c r="F2" s="163"/>
      <c r="G2" s="39"/>
      <c r="H2" s="164">
        <v>2019</v>
      </c>
      <c r="I2" s="164"/>
      <c r="J2" s="164"/>
    </row>
    <row r="3" spans="2:10" ht="15">
      <c r="B3" s="80" t="s">
        <v>19</v>
      </c>
      <c r="C3" s="163"/>
      <c r="D3" s="163"/>
      <c r="E3" s="163"/>
      <c r="F3" s="163"/>
      <c r="G3" s="13"/>
      <c r="H3" s="13"/>
      <c r="I3" s="13"/>
      <c r="J3" s="12"/>
    </row>
    <row r="4" spans="2:10" ht="15">
      <c r="B4" s="75" t="s">
        <v>30</v>
      </c>
      <c r="C4" s="157"/>
      <c r="D4" s="157"/>
      <c r="E4" s="157"/>
      <c r="F4" s="157"/>
      <c r="G4" s="76"/>
      <c r="H4" s="76"/>
      <c r="I4" s="76"/>
      <c r="J4" s="77"/>
    </row>
    <row r="5" spans="2:10" ht="15.75" thickBot="1">
      <c r="B5" s="79" t="s">
        <v>31</v>
      </c>
      <c r="C5" s="173" t="s">
        <v>41</v>
      </c>
      <c r="D5" s="173"/>
      <c r="E5" s="173"/>
      <c r="F5" s="173"/>
      <c r="G5" s="78"/>
      <c r="H5" s="78"/>
      <c r="I5" s="78"/>
      <c r="J5" s="78"/>
    </row>
    <row r="6" spans="2:10" ht="20.25" customHeight="1">
      <c r="B6" s="161" t="s">
        <v>16</v>
      </c>
      <c r="C6" s="162"/>
      <c r="D6" s="162"/>
      <c r="E6" s="162"/>
      <c r="F6" s="162"/>
      <c r="G6" s="197" t="s">
        <v>34</v>
      </c>
      <c r="H6" s="198"/>
      <c r="I6" s="197" t="s">
        <v>35</v>
      </c>
      <c r="J6" s="199"/>
    </row>
    <row r="7" spans="2:12" s="84" customFormat="1" ht="12.75" customHeight="1">
      <c r="B7" s="170" t="s">
        <v>33</v>
      </c>
      <c r="C7" s="171"/>
      <c r="D7" s="172" t="s">
        <v>32</v>
      </c>
      <c r="E7" s="171"/>
      <c r="F7" s="171"/>
      <c r="G7" s="158"/>
      <c r="H7" s="158"/>
      <c r="I7" s="159"/>
      <c r="J7" s="160"/>
      <c r="L7" s="111"/>
    </row>
    <row r="8" spans="2:10" ht="12.75">
      <c r="B8" s="128"/>
      <c r="C8" s="129"/>
      <c r="D8" s="144"/>
      <c r="E8" s="144"/>
      <c r="F8" s="144"/>
      <c r="G8" s="148"/>
      <c r="H8" s="148"/>
      <c r="I8" s="149"/>
      <c r="J8" s="150"/>
    </row>
    <row r="9" spans="2:10" ht="12.75">
      <c r="B9" s="128" t="s">
        <v>43</v>
      </c>
      <c r="C9" s="129"/>
      <c r="D9" s="144" t="s">
        <v>44</v>
      </c>
      <c r="E9" s="144"/>
      <c r="F9" s="144"/>
      <c r="G9" s="148">
        <v>0.5</v>
      </c>
      <c r="H9" s="148"/>
      <c r="I9" s="149">
        <v>0.9</v>
      </c>
      <c r="J9" s="150"/>
    </row>
    <row r="10" spans="2:10" ht="12.75">
      <c r="B10" s="128" t="s">
        <v>45</v>
      </c>
      <c r="C10" s="129"/>
      <c r="D10" s="144" t="s">
        <v>46</v>
      </c>
      <c r="E10" s="144"/>
      <c r="F10" s="144"/>
      <c r="G10" s="148">
        <v>0.3</v>
      </c>
      <c r="H10" s="148"/>
      <c r="I10" s="149">
        <v>1</v>
      </c>
      <c r="J10" s="150"/>
    </row>
    <row r="11" spans="2:10" ht="12.75">
      <c r="B11" s="128"/>
      <c r="C11" s="129"/>
      <c r="D11" s="144"/>
      <c r="E11" s="144"/>
      <c r="F11" s="144"/>
      <c r="G11" s="148"/>
      <c r="H11" s="148"/>
      <c r="I11" s="149"/>
      <c r="J11" s="150"/>
    </row>
    <row r="12" spans="2:10" ht="12.75">
      <c r="B12" s="128"/>
      <c r="C12" s="129"/>
      <c r="D12" s="144"/>
      <c r="E12" s="144"/>
      <c r="F12" s="144"/>
      <c r="G12" s="148"/>
      <c r="H12" s="148"/>
      <c r="I12" s="149"/>
      <c r="J12" s="150"/>
    </row>
    <row r="13" spans="2:10" ht="12.75">
      <c r="B13" s="128"/>
      <c r="C13" s="129"/>
      <c r="D13" s="144"/>
      <c r="E13" s="144"/>
      <c r="F13" s="144"/>
      <c r="G13" s="148"/>
      <c r="H13" s="148"/>
      <c r="I13" s="149"/>
      <c r="J13" s="150"/>
    </row>
    <row r="14" spans="2:10" ht="12.75">
      <c r="B14" s="128"/>
      <c r="C14" s="129"/>
      <c r="D14" s="144"/>
      <c r="E14" s="144"/>
      <c r="F14" s="144"/>
      <c r="G14" s="148"/>
      <c r="H14" s="148"/>
      <c r="I14" s="149"/>
      <c r="J14" s="150"/>
    </row>
    <row r="15" spans="1:10" ht="12.75">
      <c r="A15" s="2"/>
      <c r="B15" s="128"/>
      <c r="C15" s="129"/>
      <c r="D15" s="144"/>
      <c r="E15" s="144"/>
      <c r="F15" s="144"/>
      <c r="G15" s="148"/>
      <c r="H15" s="148"/>
      <c r="I15" s="149"/>
      <c r="J15" s="150"/>
    </row>
    <row r="16" spans="1:10" ht="12.75">
      <c r="A16" s="2"/>
      <c r="B16" s="128"/>
      <c r="C16" s="129"/>
      <c r="D16" s="144"/>
      <c r="E16" s="144"/>
      <c r="F16" s="144"/>
      <c r="G16" s="148"/>
      <c r="H16" s="148"/>
      <c r="I16" s="149"/>
      <c r="J16" s="150"/>
    </row>
    <row r="17" spans="1:10" ht="12.75">
      <c r="A17" s="2"/>
      <c r="B17" s="194"/>
      <c r="C17" s="144"/>
      <c r="D17" s="144"/>
      <c r="E17" s="144"/>
      <c r="F17" s="144"/>
      <c r="G17" s="148"/>
      <c r="H17" s="148"/>
      <c r="I17" s="149"/>
      <c r="J17" s="150"/>
    </row>
    <row r="18" spans="1:10" ht="13.5" thickBot="1">
      <c r="A18" s="2"/>
      <c r="B18" s="195"/>
      <c r="C18" s="196"/>
      <c r="D18" s="196"/>
      <c r="E18" s="196"/>
      <c r="F18" s="196"/>
      <c r="G18" s="185"/>
      <c r="H18" s="185"/>
      <c r="I18" s="186"/>
      <c r="J18" s="187"/>
    </row>
    <row r="19" spans="1:12" s="6" customFormat="1" ht="13.5" thickBot="1">
      <c r="A19" s="88"/>
      <c r="B19" s="180"/>
      <c r="C19" s="181"/>
      <c r="D19" s="182"/>
      <c r="E19" s="182"/>
      <c r="F19" s="182"/>
      <c r="G19" s="183"/>
      <c r="H19" s="183"/>
      <c r="I19" s="184"/>
      <c r="J19" s="184"/>
      <c r="L19" s="112"/>
    </row>
    <row r="20" spans="1:10" ht="35.25" customHeight="1" thickBot="1">
      <c r="A20" s="87"/>
      <c r="B20" s="142"/>
      <c r="C20" s="143"/>
      <c r="D20" s="90"/>
      <c r="E20" s="91"/>
      <c r="F20" s="91"/>
      <c r="G20" s="92"/>
      <c r="H20" s="145" t="s">
        <v>17</v>
      </c>
      <c r="I20" s="146"/>
      <c r="J20" s="147"/>
    </row>
    <row r="21" spans="1:10" ht="45.75" customHeight="1" thickBot="1">
      <c r="A21" s="5"/>
      <c r="B21" s="83" t="s">
        <v>37</v>
      </c>
      <c r="C21" s="82" t="s">
        <v>11</v>
      </c>
      <c r="D21" s="50">
        <v>1</v>
      </c>
      <c r="E21" s="20">
        <v>2</v>
      </c>
      <c r="F21" s="20">
        <v>3</v>
      </c>
      <c r="G21" s="51">
        <v>4</v>
      </c>
      <c r="H21" s="47">
        <v>5</v>
      </c>
      <c r="I21" s="21">
        <v>6</v>
      </c>
      <c r="J21" s="22">
        <v>7</v>
      </c>
    </row>
    <row r="22" spans="1:13" ht="30" customHeight="1">
      <c r="A22" s="3"/>
      <c r="B22" s="93" t="s">
        <v>13</v>
      </c>
      <c r="C22" s="94">
        <v>25</v>
      </c>
      <c r="D22" s="52"/>
      <c r="E22" s="14"/>
      <c r="F22" s="14"/>
      <c r="G22" s="53"/>
      <c r="H22" s="48"/>
      <c r="I22" s="23"/>
      <c r="J22" s="24" t="s">
        <v>48</v>
      </c>
      <c r="M22" s="41"/>
    </row>
    <row r="23" spans="1:13" ht="30" customHeight="1">
      <c r="A23" s="3"/>
      <c r="B23" s="95" t="s">
        <v>14</v>
      </c>
      <c r="C23" s="94">
        <v>20</v>
      </c>
      <c r="D23" s="52"/>
      <c r="E23" s="14"/>
      <c r="F23" s="14"/>
      <c r="G23" s="53"/>
      <c r="H23" s="48"/>
      <c r="I23" s="23"/>
      <c r="J23" s="24" t="s">
        <v>48</v>
      </c>
      <c r="M23" s="41"/>
    </row>
    <row r="24" spans="1:10" ht="30" customHeight="1" thickBot="1">
      <c r="A24" s="3"/>
      <c r="B24" s="93" t="s">
        <v>15</v>
      </c>
      <c r="C24" s="94">
        <v>15</v>
      </c>
      <c r="D24" s="54"/>
      <c r="E24" s="55"/>
      <c r="F24" s="55"/>
      <c r="G24" s="56"/>
      <c r="H24" s="49"/>
      <c r="I24" s="25"/>
      <c r="J24" s="26" t="s">
        <v>48</v>
      </c>
    </row>
    <row r="25" spans="1:10" ht="30.75" customHeight="1" thickBot="1">
      <c r="A25" s="3"/>
      <c r="B25" s="96" t="s">
        <v>36</v>
      </c>
      <c r="C25" s="97">
        <f>SUM(C22:C24)</f>
        <v>60</v>
      </c>
      <c r="D25" s="191" t="s">
        <v>28</v>
      </c>
      <c r="E25" s="192"/>
      <c r="F25" s="193"/>
      <c r="G25" s="151">
        <f>IF(K53=0,"0",K53)</f>
        <v>1</v>
      </c>
      <c r="H25" s="152"/>
      <c r="I25" s="152"/>
      <c r="J25" s="153"/>
    </row>
    <row r="26" spans="1:10" ht="13.5" customHeight="1" thickBot="1">
      <c r="A26" s="3"/>
      <c r="B26" s="188"/>
      <c r="C26" s="189"/>
      <c r="D26" s="189"/>
      <c r="E26" s="189"/>
      <c r="F26" s="189"/>
      <c r="G26" s="189"/>
      <c r="H26" s="189"/>
      <c r="I26" s="189"/>
      <c r="J26" s="190"/>
    </row>
    <row r="27" spans="1:10" ht="34.5" customHeight="1" thickBot="1">
      <c r="A27" s="3"/>
      <c r="B27" s="142"/>
      <c r="C27" s="143"/>
      <c r="D27" s="98"/>
      <c r="E27" s="99"/>
      <c r="F27" s="99"/>
      <c r="G27" s="92"/>
      <c r="H27" s="145" t="s">
        <v>17</v>
      </c>
      <c r="I27" s="146"/>
      <c r="J27" s="147"/>
    </row>
    <row r="28" spans="1:10" ht="45.75" customHeight="1" thickBot="1">
      <c r="A28" s="5"/>
      <c r="B28" s="19" t="s">
        <v>39</v>
      </c>
      <c r="C28" s="46" t="s">
        <v>12</v>
      </c>
      <c r="D28" s="50">
        <v>1</v>
      </c>
      <c r="E28" s="20">
        <v>2</v>
      </c>
      <c r="F28" s="20">
        <v>3</v>
      </c>
      <c r="G28" s="51">
        <v>4</v>
      </c>
      <c r="H28" s="47">
        <v>5</v>
      </c>
      <c r="I28" s="21">
        <v>6</v>
      </c>
      <c r="J28" s="22">
        <v>7</v>
      </c>
    </row>
    <row r="29" spans="1:10" ht="30" customHeight="1">
      <c r="A29" s="4"/>
      <c r="B29" s="100" t="s">
        <v>24</v>
      </c>
      <c r="C29" s="101">
        <v>8</v>
      </c>
      <c r="D29" s="65"/>
      <c r="E29" s="15"/>
      <c r="F29" s="15"/>
      <c r="G29" s="66"/>
      <c r="H29" s="57"/>
      <c r="I29" s="27"/>
      <c r="J29" s="30" t="s">
        <v>48</v>
      </c>
    </row>
    <row r="30" spans="1:10" ht="30" customHeight="1">
      <c r="A30" s="4"/>
      <c r="B30" s="102" t="s">
        <v>25</v>
      </c>
      <c r="C30" s="103">
        <v>5</v>
      </c>
      <c r="D30" s="67"/>
      <c r="E30" s="16"/>
      <c r="F30" s="16"/>
      <c r="G30" s="68"/>
      <c r="H30" s="58"/>
      <c r="I30" s="28"/>
      <c r="J30" s="30" t="s">
        <v>48</v>
      </c>
    </row>
    <row r="31" spans="1:10" ht="30" customHeight="1">
      <c r="A31" s="3"/>
      <c r="B31" s="102" t="s">
        <v>42</v>
      </c>
      <c r="C31" s="103">
        <v>7</v>
      </c>
      <c r="D31" s="69"/>
      <c r="E31" s="17"/>
      <c r="F31" s="18"/>
      <c r="G31" s="70"/>
      <c r="H31" s="59"/>
      <c r="I31" s="29"/>
      <c r="J31" s="30" t="s">
        <v>48</v>
      </c>
    </row>
    <row r="32" spans="1:10" ht="30" customHeight="1">
      <c r="A32" s="3"/>
      <c r="B32" s="102" t="s">
        <v>26</v>
      </c>
      <c r="C32" s="103">
        <v>7</v>
      </c>
      <c r="D32" s="69"/>
      <c r="E32" s="17"/>
      <c r="F32" s="18"/>
      <c r="G32" s="70"/>
      <c r="H32" s="59"/>
      <c r="I32" s="29"/>
      <c r="J32" s="30" t="s">
        <v>48</v>
      </c>
    </row>
    <row r="33" spans="1:10" ht="30" customHeight="1">
      <c r="A33" s="3"/>
      <c r="B33" s="102" t="s">
        <v>47</v>
      </c>
      <c r="C33" s="103">
        <v>7</v>
      </c>
      <c r="D33" s="69"/>
      <c r="E33" s="17"/>
      <c r="F33" s="18"/>
      <c r="G33" s="70"/>
      <c r="H33" s="60"/>
      <c r="I33" s="31"/>
      <c r="J33" s="30" t="s">
        <v>48</v>
      </c>
    </row>
    <row r="34" spans="1:12" s="34" customFormat="1" ht="30" customHeight="1" thickBot="1">
      <c r="A34" s="32"/>
      <c r="B34" s="104" t="s">
        <v>27</v>
      </c>
      <c r="C34" s="105">
        <v>6</v>
      </c>
      <c r="D34" s="71"/>
      <c r="E34" s="72"/>
      <c r="F34" s="73"/>
      <c r="G34" s="74"/>
      <c r="H34" s="61"/>
      <c r="I34" s="33"/>
      <c r="J34" s="30" t="s">
        <v>48</v>
      </c>
      <c r="L34" s="113"/>
    </row>
    <row r="35" spans="1:12" s="34" customFormat="1" ht="0.75" customHeight="1" thickBot="1">
      <c r="A35" s="32"/>
      <c r="B35" s="106"/>
      <c r="C35" s="107"/>
      <c r="D35" s="62"/>
      <c r="E35" s="62"/>
      <c r="F35" s="63"/>
      <c r="G35" s="64"/>
      <c r="H35" s="30"/>
      <c r="I35" s="33"/>
      <c r="J35" s="30"/>
      <c r="L35" s="113"/>
    </row>
    <row r="36" spans="1:12" s="34" customFormat="1" ht="30" customHeight="1" thickBot="1">
      <c r="A36" s="35"/>
      <c r="B36" s="108" t="s">
        <v>40</v>
      </c>
      <c r="C36" s="109">
        <f>SUM(C29:C35)</f>
        <v>40</v>
      </c>
      <c r="D36" s="174" t="s">
        <v>29</v>
      </c>
      <c r="E36" s="175"/>
      <c r="F36" s="176"/>
      <c r="G36" s="177">
        <f>IF(K54=0,"0",K54)</f>
        <v>1</v>
      </c>
      <c r="H36" s="178"/>
      <c r="I36" s="178"/>
      <c r="J36" s="179"/>
      <c r="L36" s="113"/>
    </row>
    <row r="37" spans="1:12" s="34" customFormat="1" ht="27.75" customHeight="1" thickBot="1">
      <c r="A37" s="37">
        <v>10</v>
      </c>
      <c r="B37" s="89"/>
      <c r="C37" s="38"/>
      <c r="D37" s="165" t="s">
        <v>38</v>
      </c>
      <c r="E37" s="166"/>
      <c r="F37" s="167"/>
      <c r="G37" s="154">
        <f>(G36*40%)+(G25*60%)</f>
        <v>1</v>
      </c>
      <c r="H37" s="155"/>
      <c r="I37" s="155"/>
      <c r="J37" s="156"/>
      <c r="L37" s="113"/>
    </row>
    <row r="38" spans="1:10" ht="13.5" thickBot="1">
      <c r="A38" s="1" t="s">
        <v>1</v>
      </c>
      <c r="B38" s="7"/>
      <c r="C38" s="8"/>
      <c r="D38" s="8"/>
      <c r="E38" s="8"/>
      <c r="F38" s="8"/>
      <c r="G38" s="8"/>
      <c r="H38" s="8"/>
      <c r="I38" s="8"/>
      <c r="J38" s="8"/>
    </row>
    <row r="39" spans="1:10" ht="21" customHeight="1" thickBot="1">
      <c r="A39" s="1"/>
      <c r="B39" s="115" t="s">
        <v>49</v>
      </c>
      <c r="C39" s="115"/>
      <c r="D39" s="116"/>
      <c r="E39" s="116"/>
      <c r="F39" s="117" t="s">
        <v>50</v>
      </c>
      <c r="G39" s="118" t="s">
        <v>51</v>
      </c>
      <c r="H39" s="123"/>
      <c r="I39" s="8"/>
      <c r="J39" s="8"/>
    </row>
    <row r="40" spans="1:10" ht="12.75">
      <c r="A40" s="1"/>
      <c r="B40" s="127" t="s">
        <v>52</v>
      </c>
      <c r="C40" s="127"/>
      <c r="D40" s="127"/>
      <c r="E40" s="116"/>
      <c r="F40" s="119"/>
      <c r="G40" s="119"/>
      <c r="H40" s="123"/>
      <c r="I40" s="8"/>
      <c r="J40" s="8"/>
    </row>
    <row r="41" spans="1:10" ht="13.5" thickBot="1">
      <c r="A41" s="1"/>
      <c r="B41" s="7"/>
      <c r="C41" s="8"/>
      <c r="D41" s="8"/>
      <c r="E41" s="8"/>
      <c r="F41" s="8"/>
      <c r="G41" s="8"/>
      <c r="H41" s="8"/>
      <c r="I41" s="8"/>
      <c r="J41" s="8"/>
    </row>
    <row r="42" spans="1:10" ht="13.5" thickBot="1">
      <c r="A42" s="1"/>
      <c r="B42" s="200" t="s">
        <v>10</v>
      </c>
      <c r="C42" s="201"/>
      <c r="D42" s="201"/>
      <c r="E42" s="201"/>
      <c r="F42" s="201"/>
      <c r="G42" s="201"/>
      <c r="H42" s="201"/>
      <c r="I42" s="201"/>
      <c r="J42" s="202"/>
    </row>
    <row r="43" spans="1:10" ht="37.5" customHeight="1">
      <c r="A43" t="s">
        <v>3</v>
      </c>
      <c r="B43" s="124" t="s">
        <v>20</v>
      </c>
      <c r="C43" s="125"/>
      <c r="D43" s="125"/>
      <c r="E43" s="125"/>
      <c r="F43" s="125"/>
      <c r="G43" s="125"/>
      <c r="H43" s="125"/>
      <c r="I43" s="125"/>
      <c r="J43" s="126"/>
    </row>
    <row r="44" spans="1:10" ht="12.75">
      <c r="A44" s="1" t="s">
        <v>5</v>
      </c>
      <c r="B44" s="136"/>
      <c r="C44" s="137"/>
      <c r="D44" s="137"/>
      <c r="E44" s="137"/>
      <c r="F44" s="137"/>
      <c r="G44" s="137"/>
      <c r="H44" s="137"/>
      <c r="I44" s="137"/>
      <c r="J44" s="138"/>
    </row>
    <row r="45" spans="1:10" ht="12.75">
      <c r="A45" s="1" t="s">
        <v>6</v>
      </c>
      <c r="B45" s="136"/>
      <c r="C45" s="137"/>
      <c r="D45" s="137"/>
      <c r="E45" s="137"/>
      <c r="F45" s="137"/>
      <c r="G45" s="137"/>
      <c r="H45" s="137"/>
      <c r="I45" s="137"/>
      <c r="J45" s="138"/>
    </row>
    <row r="46" spans="1:10" ht="12.75">
      <c r="A46" s="1" t="s">
        <v>4</v>
      </c>
      <c r="B46" s="136"/>
      <c r="C46" s="137"/>
      <c r="D46" s="137"/>
      <c r="E46" s="137"/>
      <c r="F46" s="137"/>
      <c r="G46" s="137"/>
      <c r="H46" s="137"/>
      <c r="I46" s="137"/>
      <c r="J46" s="138"/>
    </row>
    <row r="47" spans="1:10" ht="12.75">
      <c r="A47" s="1" t="s">
        <v>2</v>
      </c>
      <c r="B47" s="136"/>
      <c r="C47" s="137"/>
      <c r="D47" s="137"/>
      <c r="E47" s="137"/>
      <c r="F47" s="137"/>
      <c r="G47" s="137"/>
      <c r="H47" s="137"/>
      <c r="I47" s="137"/>
      <c r="J47" s="138"/>
    </row>
    <row r="48" spans="1:10" ht="12.75">
      <c r="A48" s="1" t="s">
        <v>7</v>
      </c>
      <c r="B48" s="136"/>
      <c r="C48" s="137"/>
      <c r="D48" s="137"/>
      <c r="E48" s="137"/>
      <c r="F48" s="137"/>
      <c r="G48" s="137"/>
      <c r="H48" s="137"/>
      <c r="I48" s="137"/>
      <c r="J48" s="138"/>
    </row>
    <row r="49" spans="1:10" ht="13.5" thickBot="1">
      <c r="A49" s="1" t="s">
        <v>8</v>
      </c>
      <c r="B49" s="133"/>
      <c r="C49" s="134"/>
      <c r="D49" s="134"/>
      <c r="E49" s="134"/>
      <c r="F49" s="134"/>
      <c r="G49" s="134"/>
      <c r="H49" s="134"/>
      <c r="I49" s="134"/>
      <c r="J49" s="135"/>
    </row>
    <row r="50" ht="11.25" customHeight="1">
      <c r="A50" t="s">
        <v>9</v>
      </c>
    </row>
    <row r="51" ht="13.5" hidden="1" thickBot="1"/>
    <row r="52" spans="2:12" ht="12.75" hidden="1">
      <c r="B52" s="130" t="s">
        <v>21</v>
      </c>
      <c r="C52" s="131"/>
      <c r="D52" s="131"/>
      <c r="E52" s="131"/>
      <c r="F52" s="131"/>
      <c r="G52" s="131"/>
      <c r="H52" s="131"/>
      <c r="I52" s="131"/>
      <c r="J52" s="131"/>
      <c r="K52" s="132"/>
      <c r="L52" s="112"/>
    </row>
    <row r="53" spans="2:12" ht="13.5" hidden="1" thickBot="1">
      <c r="B53" s="42" t="s">
        <v>22</v>
      </c>
      <c r="C53" s="11">
        <f>((IF($D$22="","0",1)*$C$22)+(IF($D$23="","0",1)*$C$23)+(IF($D$24="","0",1)*$C$24))</f>
        <v>0</v>
      </c>
      <c r="D53" s="9">
        <f>((IF($E$22="","0",2)*$C$22)+(IF($E$23="","0",2)*$C$23)+(IF($E$24="","0",2)*$C$24))</f>
        <v>0</v>
      </c>
      <c r="E53" s="9">
        <f>((IF($F$22="","0",3)*$C$22)+(IF($F$23="","0",3)*$C$23)+(IF($F$24="","0",3)*$C$24))</f>
        <v>0</v>
      </c>
      <c r="F53" s="9">
        <f>((IF($G$22="","0",4)*$C$22)+(IF($G$23="","0",4)*$C$23)+(IF($G$24="","0",4)*$C$24))</f>
        <v>0</v>
      </c>
      <c r="G53" s="9">
        <f>((IF($H$22="","0",5)*$C$22)+(IF($H$23="","0",5)*$C$23)+(IF($H$24="","0",5)*$C$24))</f>
        <v>0</v>
      </c>
      <c r="H53" s="9">
        <f>((IF($I$22="","0",6)*$C$22)+(IF($I$23="","0",6)*$C$23)+(IF($I$24="","0",6)*$C$24))</f>
        <v>0</v>
      </c>
      <c r="I53" s="10">
        <f>((IF($J$22="","0",7)*$C$22)+(IF($J$23="","0",7)*$C$23)+(IF($J$24="","0",7)*$C$24))</f>
        <v>420</v>
      </c>
      <c r="J53" s="6">
        <f>SUM(C53:I53)</f>
        <v>420</v>
      </c>
      <c r="K53" s="85">
        <f>J53/420</f>
        <v>1</v>
      </c>
      <c r="L53" s="114"/>
    </row>
    <row r="54" spans="2:12" ht="13.5" hidden="1" thickBot="1">
      <c r="B54" s="42" t="s">
        <v>23</v>
      </c>
      <c r="C54" s="36">
        <f>((IF($D31="","0",1)*$C31)+(IF($D29="","0",1)*$C29)+(IF($D30="","0",1)*$C30)+(IF($D32="","0",1)*$C32)+(IF($D33="","0",1)*$C33)+(IF($D34="","0",1)*$C34)+(IF($D35="","0",1)*$C35))</f>
        <v>0</v>
      </c>
      <c r="D54" s="36">
        <f>((IF($E29="","0",2)*$C29)+(IF($E30="","0",2)*$C30)+(IF($E31="","0",2)*$C31)+(IF($E32="","0",2)*$C32)+(IF($E33="","0",2)*$C33)+(IF($E34="","0",2)*$C34)+(IF($E35="","0",2)*$C35))</f>
        <v>0</v>
      </c>
      <c r="E54" s="36">
        <f>((IF($F29="","0",3)*$C29)+(IF($F30="","0",3)*$C30)+(IF($F31="","0",3)*$C31)+(IF($F32="","0",3)*$C32)+(IF($F33="","0",3)*$C33)+(IF($F34="","0",3)*$C34)+(IF($F35="","0",3)*$C35))</f>
        <v>0</v>
      </c>
      <c r="F54" s="36">
        <f>((IF($G29="","0",4)*$C29)+(IF($G30="","0",4)*$C30)+(IF($G31="","0",4)*$C31)+(IF($G32="","0",4)*$C32)+(IF($G33="","0",4)*$C33)+(IF($G34="","0",4)*$C34)+(IF($G35="","0",4)*$C35))</f>
        <v>0</v>
      </c>
      <c r="G54" s="36">
        <f>((IF($H29="","0",5)*$C29)+(IF($H30="","0",5)*$C30)+(IF($H31="","0",5)*$C31)+(IF($H32="","0",5)*$C32)+(IF($H33="","0",5)*$C33)+(IF($H34="","0",5)*$C34)+(IF($H35="","0",5)*$C35))</f>
        <v>0</v>
      </c>
      <c r="H54" s="36">
        <f>((IF($I29="","0",6)*$C29)+(IF($I30="","0",6)*$C30)+(IF($I31="","0",6)*$C31)+(IF($I32="","0",6)*$C32)+(IF($I33="","0",6)*$C33)+(IF($I34="","0",6)*$C34)+(IF($I35="","0",6)*$C35))</f>
        <v>0</v>
      </c>
      <c r="I54" s="36">
        <f>((IF($J29="","0",7)*$C29)+(IF($J30="","0",7)*$C30)+(IF($J31="","0",7)*$C31)+(IF($J32="","0",7)*$C32)+(IF($J33="","0",7)*$C33)+(IF($J34="","0",7)*$C34)+(IF($J35="","0",7)*$C35))</f>
        <v>280</v>
      </c>
      <c r="J54" s="43">
        <f>SUM(C54:I54)</f>
        <v>280</v>
      </c>
      <c r="K54" s="85">
        <f>J54/280</f>
        <v>1</v>
      </c>
      <c r="L54" s="114"/>
    </row>
    <row r="55" spans="2:12" ht="13.5" hidden="1" thickBot="1">
      <c r="B55" s="44"/>
      <c r="C55" s="45"/>
      <c r="D55" s="45"/>
      <c r="E55" s="45"/>
      <c r="F55" s="45"/>
      <c r="G55" s="45"/>
      <c r="H55" s="45"/>
      <c r="I55" s="45"/>
      <c r="J55" s="45">
        <f>SUM(J53:J54)</f>
        <v>700</v>
      </c>
      <c r="K55" s="110">
        <f>IF(J55&lt;490,0,J55/700)</f>
        <v>1</v>
      </c>
      <c r="L55" s="114"/>
    </row>
  </sheetData>
  <sheetProtection/>
  <mergeCells count="83">
    <mergeCell ref="B52:K52"/>
    <mergeCell ref="B44:J44"/>
    <mergeCell ref="B45:J45"/>
    <mergeCell ref="B46:J46"/>
    <mergeCell ref="B47:J47"/>
    <mergeCell ref="B48:J48"/>
    <mergeCell ref="B49:J49"/>
    <mergeCell ref="B42:J42"/>
    <mergeCell ref="B43:J43"/>
    <mergeCell ref="D36:F36"/>
    <mergeCell ref="G36:J36"/>
    <mergeCell ref="D37:F37"/>
    <mergeCell ref="G37:J37"/>
    <mergeCell ref="B40:D40"/>
    <mergeCell ref="B20:C20"/>
    <mergeCell ref="H20:J20"/>
    <mergeCell ref="D25:F25"/>
    <mergeCell ref="G25:J25"/>
    <mergeCell ref="B26:J26"/>
    <mergeCell ref="B27:C27"/>
    <mergeCell ref="H27:J27"/>
    <mergeCell ref="B18:C18"/>
    <mergeCell ref="D18:F18"/>
    <mergeCell ref="G18:H18"/>
    <mergeCell ref="I18:J18"/>
    <mergeCell ref="B19:C19"/>
    <mergeCell ref="D19:F19"/>
    <mergeCell ref="G19:H19"/>
    <mergeCell ref="I19:J19"/>
    <mergeCell ref="B16:C16"/>
    <mergeCell ref="D16:F16"/>
    <mergeCell ref="G16:H16"/>
    <mergeCell ref="I16:J16"/>
    <mergeCell ref="B17:C17"/>
    <mergeCell ref="D17:F17"/>
    <mergeCell ref="G17:H17"/>
    <mergeCell ref="I17:J17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2"/>
    <mergeCell ref="C3:F3"/>
    <mergeCell ref="C4:F4"/>
  </mergeCells>
  <printOptions/>
  <pageMargins left="0.78" right="0.3937007874015748" top="0.5905511811023623" bottom="0.5118110236220472" header="0.25" footer="0.31496062992125984"/>
  <pageSetup horizontalDpi="600" verticalDpi="600" orientation="portrait" paperSize="9" scale="73" r:id="rId3"/>
  <headerFooter alignWithMargins="0">
    <oddHeader>&amp;L&amp;"Arial,Grassetto Corsivo"&amp;14COMUNE DI xxxxxxxxxxxxxxxxxx</oddHeader>
    <oddFooter>&amp;LFirma compilatore:&amp;CFirma interessato:&amp;RData compilazione</oddFooter>
  </headerFooter>
  <colBreaks count="1" manualBreakCount="1">
    <brk id="1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B1">
      <selection activeCell="H2" sqref="H2:J2"/>
    </sheetView>
  </sheetViews>
  <sheetFormatPr defaultColWidth="9.140625" defaultRowHeight="12.75"/>
  <cols>
    <col min="1" max="1" width="6.7109375" style="0" hidden="1" customWidth="1"/>
    <col min="2" max="2" width="50.140625" style="0" customWidth="1"/>
    <col min="3" max="3" width="18.140625" style="0" customWidth="1"/>
    <col min="4" max="4" width="6.57421875" style="0" customWidth="1"/>
    <col min="5" max="5" width="6.7109375" style="0" customWidth="1"/>
    <col min="6" max="6" width="6.57421875" style="0" customWidth="1"/>
    <col min="7" max="10" width="6.7109375" style="0" customWidth="1"/>
    <col min="11" max="11" width="10.00390625" style="0" bestFit="1" customWidth="1"/>
    <col min="12" max="12" width="40.421875" style="111" bestFit="1" customWidth="1"/>
  </cols>
  <sheetData>
    <row r="1" spans="2:10" ht="14.25">
      <c r="B1" s="81" t="s">
        <v>53</v>
      </c>
      <c r="C1" s="163"/>
      <c r="D1" s="163"/>
      <c r="E1" s="163"/>
      <c r="F1" s="163"/>
      <c r="G1" s="86"/>
      <c r="H1" s="168" t="s">
        <v>0</v>
      </c>
      <c r="I1" s="169"/>
      <c r="J1" s="169"/>
    </row>
    <row r="2" spans="2:10" ht="15">
      <c r="B2" s="40" t="s">
        <v>18</v>
      </c>
      <c r="C2" s="163"/>
      <c r="D2" s="163"/>
      <c r="E2" s="163"/>
      <c r="F2" s="163"/>
      <c r="G2" s="39"/>
      <c r="H2" s="164">
        <v>2019</v>
      </c>
      <c r="I2" s="164"/>
      <c r="J2" s="164"/>
    </row>
    <row r="3" spans="2:10" ht="15">
      <c r="B3" s="80" t="s">
        <v>19</v>
      </c>
      <c r="C3" s="163"/>
      <c r="D3" s="163"/>
      <c r="E3" s="163"/>
      <c r="F3" s="163"/>
      <c r="G3" s="13"/>
      <c r="H3" s="13"/>
      <c r="I3" s="13"/>
      <c r="J3" s="12"/>
    </row>
    <row r="4" spans="2:10" ht="15">
      <c r="B4" s="75" t="s">
        <v>30</v>
      </c>
      <c r="C4" s="157"/>
      <c r="D4" s="157"/>
      <c r="E4" s="157"/>
      <c r="F4" s="157"/>
      <c r="G4" s="76"/>
      <c r="H4" s="76"/>
      <c r="I4" s="76"/>
      <c r="J4" s="77"/>
    </row>
    <row r="5" spans="2:10" ht="15.75" thickBot="1">
      <c r="B5" s="79" t="s">
        <v>31</v>
      </c>
      <c r="C5" s="173" t="s">
        <v>54</v>
      </c>
      <c r="D5" s="173"/>
      <c r="E5" s="173"/>
      <c r="F5" s="173"/>
      <c r="G5" s="78"/>
      <c r="H5" s="78"/>
      <c r="I5" s="78"/>
      <c r="J5" s="78"/>
    </row>
    <row r="6" spans="2:10" ht="20.25" customHeight="1">
      <c r="B6" s="161" t="s">
        <v>16</v>
      </c>
      <c r="C6" s="162"/>
      <c r="D6" s="162"/>
      <c r="E6" s="162"/>
      <c r="F6" s="162"/>
      <c r="G6" s="197" t="s">
        <v>34</v>
      </c>
      <c r="H6" s="198"/>
      <c r="I6" s="197" t="s">
        <v>35</v>
      </c>
      <c r="J6" s="199"/>
    </row>
    <row r="7" spans="2:12" s="84" customFormat="1" ht="12.75" customHeight="1">
      <c r="B7" s="170" t="s">
        <v>33</v>
      </c>
      <c r="C7" s="171"/>
      <c r="D7" s="172" t="s">
        <v>32</v>
      </c>
      <c r="E7" s="171"/>
      <c r="F7" s="171"/>
      <c r="G7" s="158"/>
      <c r="H7" s="158"/>
      <c r="I7" s="159"/>
      <c r="J7" s="160"/>
      <c r="L7" s="111"/>
    </row>
    <row r="8" spans="2:10" ht="12.75">
      <c r="B8" s="128"/>
      <c r="C8" s="129"/>
      <c r="D8" s="144"/>
      <c r="E8" s="144"/>
      <c r="F8" s="144"/>
      <c r="G8" s="148"/>
      <c r="H8" s="148"/>
      <c r="I8" s="149"/>
      <c r="J8" s="150"/>
    </row>
    <row r="9" spans="2:10" ht="12.75">
      <c r="B9" s="128" t="s">
        <v>43</v>
      </c>
      <c r="C9" s="129"/>
      <c r="D9" s="144" t="s">
        <v>44</v>
      </c>
      <c r="E9" s="144"/>
      <c r="F9" s="144"/>
      <c r="G9" s="148">
        <v>0.5</v>
      </c>
      <c r="H9" s="148"/>
      <c r="I9" s="149">
        <v>0.9</v>
      </c>
      <c r="J9" s="150"/>
    </row>
    <row r="10" spans="2:10" ht="12.75">
      <c r="B10" s="128" t="s">
        <v>45</v>
      </c>
      <c r="C10" s="129"/>
      <c r="D10" s="144" t="s">
        <v>46</v>
      </c>
      <c r="E10" s="144"/>
      <c r="F10" s="144"/>
      <c r="G10" s="148">
        <v>0.3</v>
      </c>
      <c r="H10" s="148"/>
      <c r="I10" s="149">
        <v>1</v>
      </c>
      <c r="J10" s="150"/>
    </row>
    <row r="11" spans="2:10" ht="12.75">
      <c r="B11" s="128"/>
      <c r="C11" s="129"/>
      <c r="D11" s="144"/>
      <c r="E11" s="144"/>
      <c r="F11" s="144"/>
      <c r="G11" s="148"/>
      <c r="H11" s="148"/>
      <c r="I11" s="149"/>
      <c r="J11" s="150"/>
    </row>
    <row r="12" spans="2:10" ht="12.75">
      <c r="B12" s="128"/>
      <c r="C12" s="129"/>
      <c r="D12" s="144"/>
      <c r="E12" s="144"/>
      <c r="F12" s="144"/>
      <c r="G12" s="148"/>
      <c r="H12" s="148"/>
      <c r="I12" s="149"/>
      <c r="J12" s="150"/>
    </row>
    <row r="13" spans="2:10" ht="12.75">
      <c r="B13" s="128"/>
      <c r="C13" s="129"/>
      <c r="D13" s="144"/>
      <c r="E13" s="144"/>
      <c r="F13" s="144"/>
      <c r="G13" s="148"/>
      <c r="H13" s="148"/>
      <c r="I13" s="149"/>
      <c r="J13" s="150"/>
    </row>
    <row r="14" spans="2:10" ht="12.75">
      <c r="B14" s="128"/>
      <c r="C14" s="129"/>
      <c r="D14" s="144"/>
      <c r="E14" s="144"/>
      <c r="F14" s="144"/>
      <c r="G14" s="148"/>
      <c r="H14" s="148"/>
      <c r="I14" s="149"/>
      <c r="J14" s="150"/>
    </row>
    <row r="15" spans="1:10" ht="12.75">
      <c r="A15" s="2"/>
      <c r="B15" s="128"/>
      <c r="C15" s="129"/>
      <c r="D15" s="144"/>
      <c r="E15" s="144"/>
      <c r="F15" s="144"/>
      <c r="G15" s="148"/>
      <c r="H15" s="148"/>
      <c r="I15" s="149"/>
      <c r="J15" s="150"/>
    </row>
    <row r="16" spans="1:10" ht="12.75">
      <c r="A16" s="2"/>
      <c r="B16" s="128"/>
      <c r="C16" s="129"/>
      <c r="D16" s="144"/>
      <c r="E16" s="144"/>
      <c r="F16" s="144"/>
      <c r="G16" s="148"/>
      <c r="H16" s="148"/>
      <c r="I16" s="149"/>
      <c r="J16" s="150"/>
    </row>
    <row r="17" spans="1:10" ht="12.75">
      <c r="A17" s="2"/>
      <c r="B17" s="194"/>
      <c r="C17" s="144"/>
      <c r="D17" s="144"/>
      <c r="E17" s="144"/>
      <c r="F17" s="144"/>
      <c r="G17" s="148"/>
      <c r="H17" s="148"/>
      <c r="I17" s="149"/>
      <c r="J17" s="150"/>
    </row>
    <row r="18" spans="1:10" ht="13.5" thickBot="1">
      <c r="A18" s="2"/>
      <c r="B18" s="195"/>
      <c r="C18" s="196"/>
      <c r="D18" s="196"/>
      <c r="E18" s="196"/>
      <c r="F18" s="196"/>
      <c r="G18" s="185"/>
      <c r="H18" s="185"/>
      <c r="I18" s="186"/>
      <c r="J18" s="187"/>
    </row>
    <row r="19" spans="1:12" s="6" customFormat="1" ht="13.5" thickBot="1">
      <c r="A19" s="88"/>
      <c r="B19" s="180"/>
      <c r="C19" s="181"/>
      <c r="D19" s="182"/>
      <c r="E19" s="182"/>
      <c r="F19" s="182"/>
      <c r="G19" s="183"/>
      <c r="H19" s="183"/>
      <c r="I19" s="184"/>
      <c r="J19" s="184"/>
      <c r="L19" s="112"/>
    </row>
    <row r="20" spans="1:10" ht="35.25" customHeight="1" thickBot="1">
      <c r="A20" s="87"/>
      <c r="B20" s="142"/>
      <c r="C20" s="143"/>
      <c r="D20" s="90"/>
      <c r="E20" s="91"/>
      <c r="F20" s="91"/>
      <c r="G20" s="92"/>
      <c r="H20" s="145" t="s">
        <v>17</v>
      </c>
      <c r="I20" s="146"/>
      <c r="J20" s="147"/>
    </row>
    <row r="21" spans="1:10" ht="45.75" customHeight="1" thickBot="1">
      <c r="A21" s="5"/>
      <c r="B21" s="83" t="s">
        <v>37</v>
      </c>
      <c r="C21" s="82" t="s">
        <v>11</v>
      </c>
      <c r="D21" s="50">
        <v>1</v>
      </c>
      <c r="E21" s="20">
        <v>2</v>
      </c>
      <c r="F21" s="20">
        <v>3</v>
      </c>
      <c r="G21" s="51">
        <v>4</v>
      </c>
      <c r="H21" s="47">
        <v>5</v>
      </c>
      <c r="I21" s="21">
        <v>6</v>
      </c>
      <c r="J21" s="22">
        <v>7</v>
      </c>
    </row>
    <row r="22" spans="1:13" ht="30" customHeight="1">
      <c r="A22" s="3"/>
      <c r="B22" s="93" t="s">
        <v>13</v>
      </c>
      <c r="C22" s="94">
        <v>25</v>
      </c>
      <c r="D22" s="52"/>
      <c r="E22" s="14"/>
      <c r="F22" s="14"/>
      <c r="G22" s="53"/>
      <c r="H22" s="48"/>
      <c r="I22" s="23"/>
      <c r="J22" s="24"/>
      <c r="M22" s="41"/>
    </row>
    <row r="23" spans="1:13" ht="30" customHeight="1">
      <c r="A23" s="3"/>
      <c r="B23" s="95" t="s">
        <v>14</v>
      </c>
      <c r="C23" s="94">
        <v>20</v>
      </c>
      <c r="D23" s="52"/>
      <c r="E23" s="14"/>
      <c r="F23" s="14"/>
      <c r="G23" s="53"/>
      <c r="H23" s="48"/>
      <c r="I23" s="23"/>
      <c r="J23" s="24"/>
      <c r="M23" s="41"/>
    </row>
    <row r="24" spans="1:10" ht="30" customHeight="1" thickBot="1">
      <c r="A24" s="3"/>
      <c r="B24" s="93" t="s">
        <v>15</v>
      </c>
      <c r="C24" s="94">
        <v>15</v>
      </c>
      <c r="D24" s="54"/>
      <c r="E24" s="55"/>
      <c r="F24" s="55"/>
      <c r="G24" s="56"/>
      <c r="H24" s="49"/>
      <c r="I24" s="25"/>
      <c r="J24" s="26"/>
    </row>
    <row r="25" spans="1:10" ht="30.75" customHeight="1" thickBot="1">
      <c r="A25" s="3"/>
      <c r="B25" s="96" t="s">
        <v>36</v>
      </c>
      <c r="C25" s="97">
        <f>SUM(C22:C24)</f>
        <v>60</v>
      </c>
      <c r="D25" s="191" t="s">
        <v>28</v>
      </c>
      <c r="E25" s="192"/>
      <c r="F25" s="193"/>
      <c r="G25" s="151" t="str">
        <f>IF(K53=0,"0",K53)</f>
        <v>0</v>
      </c>
      <c r="H25" s="152"/>
      <c r="I25" s="152"/>
      <c r="J25" s="153"/>
    </row>
    <row r="26" spans="1:10" ht="13.5" customHeight="1" thickBot="1">
      <c r="A26" s="3"/>
      <c r="B26" s="188"/>
      <c r="C26" s="189"/>
      <c r="D26" s="189"/>
      <c r="E26" s="189"/>
      <c r="F26" s="189"/>
      <c r="G26" s="189"/>
      <c r="H26" s="189"/>
      <c r="I26" s="189"/>
      <c r="J26" s="190"/>
    </row>
    <row r="27" spans="1:10" ht="34.5" customHeight="1" thickBot="1">
      <c r="A27" s="3"/>
      <c r="B27" s="142"/>
      <c r="C27" s="143"/>
      <c r="D27" s="98"/>
      <c r="E27" s="99"/>
      <c r="F27" s="99"/>
      <c r="G27" s="92"/>
      <c r="H27" s="145" t="s">
        <v>17</v>
      </c>
      <c r="I27" s="146"/>
      <c r="J27" s="147"/>
    </row>
    <row r="28" spans="1:10" ht="45.75" customHeight="1" thickBot="1">
      <c r="A28" s="5"/>
      <c r="B28" s="19" t="s">
        <v>39</v>
      </c>
      <c r="C28" s="46" t="s">
        <v>12</v>
      </c>
      <c r="D28" s="50">
        <v>1</v>
      </c>
      <c r="E28" s="20">
        <v>2</v>
      </c>
      <c r="F28" s="20">
        <v>3</v>
      </c>
      <c r="G28" s="51">
        <v>4</v>
      </c>
      <c r="H28" s="47">
        <v>5</v>
      </c>
      <c r="I28" s="21">
        <v>6</v>
      </c>
      <c r="J28" s="22">
        <v>7</v>
      </c>
    </row>
    <row r="29" spans="1:10" ht="30" customHeight="1">
      <c r="A29" s="4"/>
      <c r="B29" s="100" t="s">
        <v>24</v>
      </c>
      <c r="C29" s="101">
        <v>7</v>
      </c>
      <c r="D29" s="65"/>
      <c r="E29" s="15"/>
      <c r="F29" s="15"/>
      <c r="G29" s="66"/>
      <c r="H29" s="57"/>
      <c r="I29" s="27"/>
      <c r="J29" s="30"/>
    </row>
    <row r="30" spans="1:10" ht="30" customHeight="1">
      <c r="A30" s="4"/>
      <c r="B30" s="102" t="s">
        <v>25</v>
      </c>
      <c r="C30" s="103">
        <v>6</v>
      </c>
      <c r="D30" s="67"/>
      <c r="E30" s="16"/>
      <c r="F30" s="16"/>
      <c r="G30" s="68"/>
      <c r="H30" s="58"/>
      <c r="I30" s="28"/>
      <c r="J30" s="30"/>
    </row>
    <row r="31" spans="1:10" ht="30" customHeight="1">
      <c r="A31" s="3"/>
      <c r="B31" s="102" t="s">
        <v>42</v>
      </c>
      <c r="C31" s="103">
        <v>8</v>
      </c>
      <c r="D31" s="69"/>
      <c r="E31" s="17"/>
      <c r="F31" s="18"/>
      <c r="G31" s="70"/>
      <c r="H31" s="59"/>
      <c r="I31" s="29"/>
      <c r="J31" s="30"/>
    </row>
    <row r="32" spans="1:10" ht="30" customHeight="1">
      <c r="A32" s="3"/>
      <c r="B32" s="102" t="s">
        <v>26</v>
      </c>
      <c r="C32" s="103">
        <v>7</v>
      </c>
      <c r="D32" s="69"/>
      <c r="E32" s="17"/>
      <c r="F32" s="18"/>
      <c r="G32" s="70"/>
      <c r="H32" s="59"/>
      <c r="I32" s="29"/>
      <c r="J32" s="30"/>
    </row>
    <row r="33" spans="1:10" ht="30" customHeight="1">
      <c r="A33" s="3"/>
      <c r="B33" s="102" t="s">
        <v>47</v>
      </c>
      <c r="C33" s="103">
        <v>6</v>
      </c>
      <c r="D33" s="69"/>
      <c r="E33" s="17"/>
      <c r="F33" s="18"/>
      <c r="G33" s="70"/>
      <c r="H33" s="60"/>
      <c r="I33" s="31"/>
      <c r="J33" s="30"/>
    </row>
    <row r="34" spans="1:12" s="34" customFormat="1" ht="30" customHeight="1" thickBot="1">
      <c r="A34" s="32"/>
      <c r="B34" s="104" t="s">
        <v>27</v>
      </c>
      <c r="C34" s="105">
        <v>6</v>
      </c>
      <c r="D34" s="71"/>
      <c r="E34" s="72"/>
      <c r="F34" s="73"/>
      <c r="G34" s="74"/>
      <c r="H34" s="61"/>
      <c r="I34" s="33"/>
      <c r="J34" s="30"/>
      <c r="L34" s="113"/>
    </row>
    <row r="35" spans="1:12" s="34" customFormat="1" ht="0.75" customHeight="1" thickBot="1">
      <c r="A35" s="32"/>
      <c r="B35" s="106"/>
      <c r="C35" s="107"/>
      <c r="D35" s="62"/>
      <c r="E35" s="62"/>
      <c r="F35" s="63"/>
      <c r="G35" s="64"/>
      <c r="H35" s="30"/>
      <c r="I35" s="33"/>
      <c r="J35" s="30"/>
      <c r="L35" s="113"/>
    </row>
    <row r="36" spans="1:12" s="34" customFormat="1" ht="30" customHeight="1" thickBot="1">
      <c r="A36" s="35"/>
      <c r="B36" s="108" t="s">
        <v>40</v>
      </c>
      <c r="C36" s="109">
        <f>SUM(C29:C35)</f>
        <v>40</v>
      </c>
      <c r="D36" s="174" t="s">
        <v>29</v>
      </c>
      <c r="E36" s="175"/>
      <c r="F36" s="176"/>
      <c r="G36" s="177" t="str">
        <f>IF(K54=0,"0",K54)</f>
        <v>0</v>
      </c>
      <c r="H36" s="178"/>
      <c r="I36" s="178"/>
      <c r="J36" s="179"/>
      <c r="L36" s="113"/>
    </row>
    <row r="37" spans="1:12" s="34" customFormat="1" ht="27.75" customHeight="1" thickBot="1">
      <c r="A37" s="37">
        <v>10</v>
      </c>
      <c r="B37" s="89"/>
      <c r="C37" s="38"/>
      <c r="D37" s="165" t="s">
        <v>38</v>
      </c>
      <c r="E37" s="166"/>
      <c r="F37" s="167"/>
      <c r="G37" s="154">
        <f>(G36*40%)+(G25*60%)</f>
        <v>0</v>
      </c>
      <c r="H37" s="155"/>
      <c r="I37" s="155"/>
      <c r="J37" s="156"/>
      <c r="L37" s="113"/>
    </row>
    <row r="38" spans="1:10" ht="13.5" thickBot="1">
      <c r="A38" s="1" t="s">
        <v>1</v>
      </c>
      <c r="B38" s="7"/>
      <c r="C38" s="8"/>
      <c r="D38" s="8"/>
      <c r="E38" s="8"/>
      <c r="F38" s="8"/>
      <c r="G38" s="8"/>
      <c r="H38" s="8"/>
      <c r="I38" s="8"/>
      <c r="J38" s="8"/>
    </row>
    <row r="39" spans="1:10" ht="18.75" customHeight="1" thickBot="1">
      <c r="A39" s="115" t="s">
        <v>49</v>
      </c>
      <c r="B39" s="115" t="s">
        <v>49</v>
      </c>
      <c r="C39" s="115"/>
      <c r="D39" s="116"/>
      <c r="E39" s="117" t="s">
        <v>50</v>
      </c>
      <c r="F39" s="118" t="s">
        <v>51</v>
      </c>
      <c r="G39" s="8"/>
      <c r="H39" s="8"/>
      <c r="I39" s="8"/>
      <c r="J39" s="8"/>
    </row>
    <row r="40" spans="1:10" ht="12.75">
      <c r="A40" s="127" t="s">
        <v>52</v>
      </c>
      <c r="B40" s="127"/>
      <c r="C40" s="127"/>
      <c r="D40" s="116"/>
      <c r="E40" s="119"/>
      <c r="F40" s="119"/>
      <c r="G40" s="8"/>
      <c r="H40" s="8"/>
      <c r="I40" s="8"/>
      <c r="J40" s="8"/>
    </row>
    <row r="41" spans="1:10" ht="13.5" thickBot="1">
      <c r="A41" s="1"/>
      <c r="B41" s="7"/>
      <c r="C41" s="8"/>
      <c r="D41" s="8"/>
      <c r="E41" s="8"/>
      <c r="F41" s="8"/>
      <c r="G41" s="8"/>
      <c r="H41" s="8"/>
      <c r="I41" s="8"/>
      <c r="J41" s="8"/>
    </row>
    <row r="42" spans="1:10" ht="13.5" thickBot="1">
      <c r="A42" s="1"/>
      <c r="B42" s="200" t="s">
        <v>10</v>
      </c>
      <c r="C42" s="201"/>
      <c r="D42" s="201"/>
      <c r="E42" s="201"/>
      <c r="F42" s="201"/>
      <c r="G42" s="201"/>
      <c r="H42" s="201"/>
      <c r="I42" s="201"/>
      <c r="J42" s="202"/>
    </row>
    <row r="43" spans="1:10" ht="37.5" customHeight="1">
      <c r="A43" t="s">
        <v>3</v>
      </c>
      <c r="B43" s="124" t="s">
        <v>20</v>
      </c>
      <c r="C43" s="125"/>
      <c r="D43" s="125"/>
      <c r="E43" s="125"/>
      <c r="F43" s="125"/>
      <c r="G43" s="125"/>
      <c r="H43" s="125"/>
      <c r="I43" s="125"/>
      <c r="J43" s="126"/>
    </row>
    <row r="44" spans="1:10" ht="12.75">
      <c r="A44" s="1" t="s">
        <v>5</v>
      </c>
      <c r="B44" s="136"/>
      <c r="C44" s="137"/>
      <c r="D44" s="137"/>
      <c r="E44" s="137"/>
      <c r="F44" s="137"/>
      <c r="G44" s="137"/>
      <c r="H44" s="137"/>
      <c r="I44" s="137"/>
      <c r="J44" s="138"/>
    </row>
    <row r="45" spans="1:10" ht="12.75">
      <c r="A45" s="1" t="s">
        <v>6</v>
      </c>
      <c r="B45" s="136"/>
      <c r="C45" s="137"/>
      <c r="D45" s="137"/>
      <c r="E45" s="137"/>
      <c r="F45" s="137"/>
      <c r="G45" s="137"/>
      <c r="H45" s="137"/>
      <c r="I45" s="137"/>
      <c r="J45" s="138"/>
    </row>
    <row r="46" spans="1:10" ht="12.75">
      <c r="A46" s="1" t="s">
        <v>4</v>
      </c>
      <c r="B46" s="136"/>
      <c r="C46" s="137"/>
      <c r="D46" s="137"/>
      <c r="E46" s="137"/>
      <c r="F46" s="137"/>
      <c r="G46" s="137"/>
      <c r="H46" s="137"/>
      <c r="I46" s="137"/>
      <c r="J46" s="138"/>
    </row>
    <row r="47" spans="1:10" ht="12.75">
      <c r="A47" s="1" t="s">
        <v>2</v>
      </c>
      <c r="B47" s="136"/>
      <c r="C47" s="137"/>
      <c r="D47" s="137"/>
      <c r="E47" s="137"/>
      <c r="F47" s="137"/>
      <c r="G47" s="137"/>
      <c r="H47" s="137"/>
      <c r="I47" s="137"/>
      <c r="J47" s="138"/>
    </row>
    <row r="48" spans="1:10" ht="12.75">
      <c r="A48" s="1" t="s">
        <v>7</v>
      </c>
      <c r="B48" s="136"/>
      <c r="C48" s="137"/>
      <c r="D48" s="137"/>
      <c r="E48" s="137"/>
      <c r="F48" s="137"/>
      <c r="G48" s="137"/>
      <c r="H48" s="137"/>
      <c r="I48" s="137"/>
      <c r="J48" s="138"/>
    </row>
    <row r="49" spans="1:10" ht="13.5" thickBot="1">
      <c r="A49" s="1" t="s">
        <v>8</v>
      </c>
      <c r="B49" s="133"/>
      <c r="C49" s="134"/>
      <c r="D49" s="134"/>
      <c r="E49" s="134"/>
      <c r="F49" s="134"/>
      <c r="G49" s="134"/>
      <c r="H49" s="134"/>
      <c r="I49" s="134"/>
      <c r="J49" s="135"/>
    </row>
    <row r="50" ht="10.5" customHeight="1">
      <c r="A50" t="s">
        <v>9</v>
      </c>
    </row>
    <row r="51" ht="13.5" hidden="1" thickBot="1"/>
    <row r="52" spans="2:12" ht="12.75" hidden="1">
      <c r="B52" s="130" t="s">
        <v>21</v>
      </c>
      <c r="C52" s="131"/>
      <c r="D52" s="131"/>
      <c r="E52" s="131"/>
      <c r="F52" s="131"/>
      <c r="G52" s="131"/>
      <c r="H52" s="131"/>
      <c r="I52" s="131"/>
      <c r="J52" s="131"/>
      <c r="K52" s="132"/>
      <c r="L52" s="112"/>
    </row>
    <row r="53" spans="2:12" ht="13.5" hidden="1" thickBot="1">
      <c r="B53" s="42" t="s">
        <v>22</v>
      </c>
      <c r="C53" s="11">
        <f>((IF($D$22="","0",1)*$C$22)+(IF($D$23="","0",1)*$C$23)+(IF($D$24="","0",1)*$C$24))</f>
        <v>0</v>
      </c>
      <c r="D53" s="9">
        <f>((IF($E$22="","0",2)*$C$22)+(IF($E$23="","0",2)*$C$23)+(IF($E$24="","0",2)*$C$24))</f>
        <v>0</v>
      </c>
      <c r="E53" s="9">
        <f>((IF($F$22="","0",3)*$C$22)+(IF($F$23="","0",3)*$C$23)+(IF($F$24="","0",3)*$C$24))</f>
        <v>0</v>
      </c>
      <c r="F53" s="9">
        <f>((IF($G$22="","0",4)*$C$22)+(IF($G$23="","0",4)*$C$23)+(IF($G$24="","0",4)*$C$24))</f>
        <v>0</v>
      </c>
      <c r="G53" s="9">
        <f>((IF($H$22="","0",5)*$C$22)+(IF($H$23="","0",5)*$C$23)+(IF($H$24="","0",5)*$C$24))</f>
        <v>0</v>
      </c>
      <c r="H53" s="9">
        <f>((IF($I$22="","0",6)*$C$22)+(IF($I$23="","0",6)*$C$23)+(IF($I$24="","0",6)*$C$24))</f>
        <v>0</v>
      </c>
      <c r="I53" s="10">
        <f>((IF($J$22="","0",7)*$C$22)+(IF($J$23="","0",7)*$C$23)+(IF($J$24="","0",7)*$C$24))</f>
        <v>0</v>
      </c>
      <c r="J53" s="6">
        <f>SUM(C53:I53)</f>
        <v>0</v>
      </c>
      <c r="K53" s="85">
        <f>J53/420</f>
        <v>0</v>
      </c>
      <c r="L53" s="114"/>
    </row>
    <row r="54" spans="2:12" ht="13.5" hidden="1" thickBot="1">
      <c r="B54" s="42" t="s">
        <v>23</v>
      </c>
      <c r="C54" s="36">
        <f>((IF($D31="","0",1)*$C31)+(IF($D29="","0",1)*$C29)+(IF($D30="","0",1)*$C30)+(IF($D32="","0",1)*$C32)+(IF($D33="","0",1)*$C33)+(IF($D34="","0",1)*$C34)+(IF($D35="","0",1)*$C35))</f>
        <v>0</v>
      </c>
      <c r="D54" s="36">
        <f>((IF($E29="","0",2)*$C29)+(IF($E30="","0",2)*$C30)+(IF($E31="","0",2)*$C31)+(IF($E32="","0",2)*$C32)+(IF($E33="","0",2)*$C33)+(IF($E34="","0",2)*$C34)+(IF($E35="","0",2)*$C35))</f>
        <v>0</v>
      </c>
      <c r="E54" s="36">
        <f>((IF($F29="","0",3)*$C29)+(IF($F30="","0",3)*$C30)+(IF($F31="","0",3)*$C31)+(IF($F32="","0",3)*$C32)+(IF($F33="","0",3)*$C33)+(IF($F34="","0",3)*$C34)+(IF($F35="","0",3)*$C35))</f>
        <v>0</v>
      </c>
      <c r="F54" s="36">
        <f>((IF($G29="","0",4)*$C29)+(IF($G30="","0",4)*$C30)+(IF($G31="","0",4)*$C31)+(IF($G32="","0",4)*$C32)+(IF($G33="","0",4)*$C33)+(IF($G34="","0",4)*$C34)+(IF($G35="","0",4)*$C35))</f>
        <v>0</v>
      </c>
      <c r="G54" s="36">
        <f>((IF($H29="","0",5)*$C29)+(IF($H30="","0",5)*$C30)+(IF($H31="","0",5)*$C31)+(IF($H32="","0",5)*$C32)+(IF($H33="","0",5)*$C33)+(IF($H34="","0",5)*$C34)+(IF($H35="","0",5)*$C35))</f>
        <v>0</v>
      </c>
      <c r="H54" s="36">
        <f>((IF($I29="","0",6)*$C29)+(IF($I30="","0",6)*$C30)+(IF($I31="","0",6)*$C31)+(IF($I32="","0",6)*$C32)+(IF($I33="","0",6)*$C33)+(IF($I34="","0",6)*$C34)+(IF($I35="","0",6)*$C35))</f>
        <v>0</v>
      </c>
      <c r="I54" s="36">
        <f>((IF($J29="","0",7)*$C29)+(IF($J30="","0",7)*$C30)+(IF($J31="","0",7)*$C31)+(IF($J32="","0",7)*$C32)+(IF($J33="","0",7)*$C33)+(IF($J34="","0",7)*$C34)+(IF($J35="","0",7)*$C35))</f>
        <v>0</v>
      </c>
      <c r="J54" s="43">
        <f>SUM(C54:I54)</f>
        <v>0</v>
      </c>
      <c r="K54" s="85">
        <f>J54/280</f>
        <v>0</v>
      </c>
      <c r="L54" s="114"/>
    </row>
    <row r="55" spans="2:12" ht="13.5" hidden="1" thickBot="1">
      <c r="B55" s="44"/>
      <c r="C55" s="45"/>
      <c r="D55" s="45"/>
      <c r="E55" s="45"/>
      <c r="F55" s="45"/>
      <c r="G55" s="45"/>
      <c r="H55" s="45"/>
      <c r="I55" s="45"/>
      <c r="J55" s="45">
        <f>SUM(J53:J54)</f>
        <v>0</v>
      </c>
      <c r="K55" s="110">
        <f>IF(J55&lt;490,0,J55/700)</f>
        <v>0</v>
      </c>
      <c r="L55" s="114"/>
    </row>
  </sheetData>
  <sheetProtection/>
  <mergeCells count="83">
    <mergeCell ref="B52:K52"/>
    <mergeCell ref="B44:J44"/>
    <mergeCell ref="B45:J45"/>
    <mergeCell ref="B46:J46"/>
    <mergeCell ref="B47:J47"/>
    <mergeCell ref="B48:J48"/>
    <mergeCell ref="B49:J49"/>
    <mergeCell ref="D36:F36"/>
    <mergeCell ref="G36:J36"/>
    <mergeCell ref="D37:F37"/>
    <mergeCell ref="G37:J37"/>
    <mergeCell ref="B42:J42"/>
    <mergeCell ref="B43:J43"/>
    <mergeCell ref="A40:C40"/>
    <mergeCell ref="B20:C20"/>
    <mergeCell ref="H20:J20"/>
    <mergeCell ref="D25:F25"/>
    <mergeCell ref="G25:J25"/>
    <mergeCell ref="B26:J26"/>
    <mergeCell ref="B27:C27"/>
    <mergeCell ref="H27:J27"/>
    <mergeCell ref="B18:C18"/>
    <mergeCell ref="D18:F18"/>
    <mergeCell ref="G18:H18"/>
    <mergeCell ref="I18:J18"/>
    <mergeCell ref="B19:C19"/>
    <mergeCell ref="D19:F19"/>
    <mergeCell ref="G19:H19"/>
    <mergeCell ref="I19:J19"/>
    <mergeCell ref="B16:C16"/>
    <mergeCell ref="D16:F16"/>
    <mergeCell ref="G16:H16"/>
    <mergeCell ref="I16:J16"/>
    <mergeCell ref="B17:C17"/>
    <mergeCell ref="D17:F17"/>
    <mergeCell ref="G17:H17"/>
    <mergeCell ref="I17:J17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2"/>
    <mergeCell ref="C3:F3"/>
    <mergeCell ref="C4:F4"/>
  </mergeCells>
  <printOptions/>
  <pageMargins left="0.78" right="0.3937007874015748" top="0.5905511811023623" bottom="0.5118110236220472" header="0.25" footer="0.31496062992125984"/>
  <pageSetup horizontalDpi="600" verticalDpi="600" orientation="portrait" paperSize="9" scale="73" r:id="rId3"/>
  <headerFooter alignWithMargins="0">
    <oddHeader>&amp;L&amp;"Arial,Grassetto Corsivo"&amp;14COMUNE DI xxxxxxxxxxxxxxxxxx</oddHeader>
    <oddFooter>&amp;LFirma compilatore:&amp;CFirma interessato:&amp;RData compilazione</oddFooter>
  </headerFooter>
  <colBreaks count="1" manualBreakCount="1">
    <brk id="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Dasein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Scanner</dc:creator>
  <cp:keywords/>
  <dc:description/>
  <cp:lastModifiedBy>segretario</cp:lastModifiedBy>
  <cp:lastPrinted>2011-02-21T08:05:30Z</cp:lastPrinted>
  <dcterms:created xsi:type="dcterms:W3CDTF">1999-05-25T11:07:45Z</dcterms:created>
  <dcterms:modified xsi:type="dcterms:W3CDTF">2020-11-24T11:36:40Z</dcterms:modified>
  <cp:category/>
  <cp:version/>
  <cp:contentType/>
  <cp:contentStatus/>
</cp:coreProperties>
</file>